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Заголовочная" sheetId="1" r:id="rId1"/>
    <sheet name="Фин состояние" sheetId="2" r:id="rId2"/>
    <sheet name="поступления" sheetId="3" r:id="rId3"/>
    <sheet name="выплаты" sheetId="4" r:id="rId4"/>
    <sheet name="временное и справочно" sheetId="5" r:id="rId5"/>
    <sheet name="сведения" sheetId="6" r:id="rId6"/>
    <sheet name="Лист1" sheetId="7" r:id="rId7"/>
  </sheets>
  <definedNames>
    <definedName name="_xlnm.Print_Area" localSheetId="4">'временное и справочно'!$A$1:$C$33</definedName>
  </definedNames>
  <calcPr fullCalcOnLoad="1"/>
</workbook>
</file>

<file path=xl/sharedStrings.xml><?xml version="1.0" encoding="utf-8"?>
<sst xmlns="http://schemas.openxmlformats.org/spreadsheetml/2006/main" count="618" uniqueCount="395">
  <si>
    <t>цели деятельности учреждения (подразделения) в соответствии с федеральными законами, иными нормативными (муниципальными) правовыми актами и уставом учреждения (положением подразделения);</t>
  </si>
  <si>
    <t>общая балансовая стоимость движимого государственного (муниципального) имущества на дату составления Плана, в том числе балансовая стоимость особо ценного движимого имущества;</t>
  </si>
  <si>
    <t>иная информация по решению органа, осуществляющего функции и полномочия учредителя.</t>
  </si>
  <si>
    <t>наименование учреждения</t>
  </si>
  <si>
    <t>наименование органа, осуществляющего функции и полномочия учредителя</t>
  </si>
  <si>
    <t xml:space="preserve">дополнительные реквизиты, идентифицирующие учреждение (подразделение) </t>
  </si>
  <si>
    <t xml:space="preserve"> ПЛАН ФИНАНСОВО-ХОЗЯЙСТВЕННОЙ ДЕЯТЕЛЬНОСТИ ГОСУДАРСТВЕННОГО (МУНИЦИПАЛЬНОГО) УЧРЕЖДЕНИЯ</t>
  </si>
  <si>
    <t>адрес фактического местонахождения</t>
  </si>
  <si>
    <t>идентификационный номер налогоплательщика (ИНН)</t>
  </si>
  <si>
    <t>значение кода причины постановки на учет (КПП) учреждения (подразделения)</t>
  </si>
  <si>
    <t>код по реестру участников бюджетного процесса</t>
  </si>
  <si>
    <t>финансовый год (финансовый год и плановый период)</t>
  </si>
  <si>
    <t>наименование единиц измерения показателей, включаемых в План &lt;*&gt; и их коды по Общероссийскому классификатору единиц измерения (ОКЕИ) и (или) Общероссийскому классификатору валют (ОКВ)</t>
  </si>
  <si>
    <t>рубли</t>
  </si>
  <si>
    <r>
      <t>виды деятельности учреждения (подразделения)</t>
    </r>
    <r>
      <rPr>
        <sz val="12"/>
        <rFont val="Times New Roman"/>
        <family val="1"/>
      </rPr>
      <t>, относящиеся к его основным видам деятельности в соответствии с уставом учреждения (положением подразделения)</t>
    </r>
  </si>
  <si>
    <r>
      <t>перечень услуг (работ)</t>
    </r>
    <r>
      <rPr>
        <sz val="12"/>
        <rFont val="Times New Roman"/>
        <family val="1"/>
      </rPr>
      <t>, относящихся в соответствии с уставом (положением подразделения) к основным видам деятельности учреждения (подразделения), предоставление которых для физических и юридических лиц осуществляется, в том числе за плату</t>
    </r>
  </si>
  <si>
    <t>приобретенного учреждением (подразделением) за счет выделенных собственником имущества учреждения средств</t>
  </si>
  <si>
    <t>приобретенного учреждением (подразделением) за счет доходов, полученных от иной приносящей доход деятельности)</t>
  </si>
  <si>
    <r>
      <t xml:space="preserve">общая балансовая стоимость недвижимого государственного (муниципального) имущества на дату составления Плана (в разрезе стоимости имущества, закрепленного собственником имущества за учреждением на праве оперативного управления, </t>
    </r>
    <r>
      <rPr>
        <sz val="12"/>
        <color indexed="10"/>
        <rFont val="Times New Roman"/>
        <family val="1"/>
      </rPr>
      <t>в том числе</t>
    </r>
  </si>
  <si>
    <t>Таблица 1</t>
  </si>
  <si>
    <t xml:space="preserve">        Показатели финансового состояния учреждения (подразделения)</t>
  </si>
  <si>
    <t>N п/п</t>
  </si>
  <si>
    <t>Наименование показателя</t>
  </si>
  <si>
    <t>Сумма, тыс. руб.</t>
  </si>
  <si>
    <t>Нефинансовые активы, всего:</t>
  </si>
  <si>
    <t>в том числе:</t>
  </si>
  <si>
    <t>Финансовые активы, всего:</t>
  </si>
  <si>
    <t>Обязательства, всего:</t>
  </si>
  <si>
    <t>из них:   недвижимое имущество, всего:</t>
  </si>
  <si>
    <t xml:space="preserve">           особо ценное движимое имущество, всего:</t>
  </si>
  <si>
    <t xml:space="preserve">                 в том числе:остаточная стоимость</t>
  </si>
  <si>
    <t>из них:   денежные средства учреждения, всего</t>
  </si>
  <si>
    <t xml:space="preserve">              в том числе:денежные средства учреждения на счетах</t>
  </si>
  <si>
    <t xml:space="preserve">       денежные средства учреждения, размещенные на депозиты в кредитной организации</t>
  </si>
  <si>
    <t xml:space="preserve">             иные финансовые инструменты</t>
  </si>
  <si>
    <t xml:space="preserve">             дебиторская задолженность по доходам</t>
  </si>
  <si>
    <t xml:space="preserve">             дебиторская задолженность по расходам</t>
  </si>
  <si>
    <t>из них:   долговые обязательства</t>
  </si>
  <si>
    <t xml:space="preserve">             кредиторская задолженность:</t>
  </si>
  <si>
    <t xml:space="preserve">                 в том числе: просроченная кредиторская задолженность</t>
  </si>
  <si>
    <t>1.</t>
  </si>
  <si>
    <t>2.</t>
  </si>
  <si>
    <t>3.</t>
  </si>
  <si>
    <t>Таблица 2</t>
  </si>
  <si>
    <t>Показатели по поступлениям</t>
  </si>
  <si>
    <t>и выплатам учреждения (подразделения)</t>
  </si>
  <si>
    <t>Код строки</t>
  </si>
  <si>
    <t>Код по бюджетной классификации Российской Федерации</t>
  </si>
  <si>
    <t>Объем финансового обеспечения, руб. (с точностью до двух знаков после запятой - 0,00)</t>
  </si>
  <si>
    <t>всего</t>
  </si>
  <si>
    <t>субсидии на финансовое обеспечение выполнения государственного (муниципального) задания из федерального бюджета, бюджета субъекта Российской Федерации (местного бюджета)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</si>
  <si>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</si>
  <si>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</si>
  <si>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</si>
  <si>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</si>
  <si>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X</t>
  </si>
  <si>
    <t>доходы от собственности</t>
  </si>
  <si>
    <t>доходы от оказания услуг, работ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</si>
  <si>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</si>
  <si>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</si>
  <si>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</si>
  <si>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прочие доходы</t>
  </si>
  <si>
    <t>доходы от операций с активами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</si>
  <si>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</si>
  <si>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</si>
  <si>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увеличение остатков средств</t>
  </si>
  <si>
    <t>прочие поступления</t>
  </si>
  <si>
    <t>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</si>
  <si>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</si>
  <si>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</si>
  <si>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</si>
  <si>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>социальные и иные выплаты населению, всего, из них:</t>
  </si>
  <si>
    <t>уплату налогов, сборов и иных платежей, всего, из них:</t>
  </si>
  <si>
    <t>Выплаты по расходам, всего, в том числе на:</t>
  </si>
  <si>
    <t xml:space="preserve"> выплаты персоналу всего, из них:</t>
  </si>
  <si>
    <t>безвозмездные перечисления организациям</t>
  </si>
  <si>
    <t>Поступления от доходов, всего, в том числе:</t>
  </si>
  <si>
    <t>Поступление финансовых активов, всего, из них:</t>
  </si>
  <si>
    <t>Выбытие финансовых активов, всего, из них:</t>
  </si>
  <si>
    <t>Таблица 2.1</t>
  </si>
  <si>
    <t>Показатели выплат по расходам</t>
  </si>
  <si>
    <t>на закупку товаров, работ, услуг учреждения (подразделения)</t>
  </si>
  <si>
    <t>Год начала закупки</t>
  </si>
  <si>
    <t>Сумма выплат по расходам на закупку товаров, работ и услуг, руб. (с точностью до двух знаков после запятой - 0,00</t>
  </si>
  <si>
    <t>всего на закупки</t>
  </si>
  <si>
    <t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</si>
  <si>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</si>
  <si>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на закупку товаров работ, услуг по году начала закупки:</t>
  </si>
  <si>
    <t>0001</t>
  </si>
  <si>
    <t>Выплаты по расходам на закупку товаров, работ, услуг всего, в том числе:</t>
  </si>
  <si>
    <t>на оплату контрактов заключенных до начала очередного финансового года:</t>
  </si>
  <si>
    <t>Таблица 3</t>
  </si>
  <si>
    <t>Сумма (руб., с точностью до двух знаков после запятой - 0,00)</t>
  </si>
  <si>
    <t>Поступление</t>
  </si>
  <si>
    <t>Выбытие</t>
  </si>
  <si>
    <t>Сведения о средствах, поступающих</t>
  </si>
  <si>
    <t xml:space="preserve"> во временное распоряжение учреждения (подразделения)</t>
  </si>
  <si>
    <t>на ____________________________ 20__ г.</t>
  </si>
  <si>
    <t>(очередной финансовый год)</t>
  </si>
  <si>
    <t>Таблица 4</t>
  </si>
  <si>
    <t>Справочная информация</t>
  </si>
  <si>
    <t>Сумма (тыс. руб.)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</si>
  <si>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</si>
  <si>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</si>
  <si>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</si>
  <si>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 xml:space="preserve">                                                       УТВЕРЖДАЮ</t>
  </si>
  <si>
    <t>Наименование субсидии</t>
  </si>
  <si>
    <t>Код субсидии</t>
  </si>
  <si>
    <t>Код объекта ФАИП</t>
  </si>
  <si>
    <t>Разрешенный к использованию остаток субсидии прошлых лет на начало 20__ г.</t>
  </si>
  <si>
    <t>Суммы возврата дебиторской задолженности прошлых лет</t>
  </si>
  <si>
    <t>Планируемые</t>
  </si>
  <si>
    <t>код</t>
  </si>
  <si>
    <t>сумма</t>
  </si>
  <si>
    <t>поступления</t>
  </si>
  <si>
    <t>выплаты</t>
  </si>
  <si>
    <t>Всего</t>
  </si>
  <si>
    <t>СВЕДЕНИЯ</t>
  </si>
  <si>
    <t>ОБ ОПЕРАЦИЯХ С ЦЕЛЕВЫМИ СУБСИДИЯМИ, ПРЕДОСТАВЛЕННЫМИ</t>
  </si>
  <si>
    <t>КОДЫ</t>
  </si>
  <si>
    <t>0501016</t>
  </si>
  <si>
    <t>Форма по ОКУД</t>
  </si>
  <si>
    <t>Дата</t>
  </si>
  <si>
    <t>по ОКПО</t>
  </si>
  <si>
    <t>Дата представления предыдущих Сведений</t>
  </si>
  <si>
    <t>ИНН/КПП</t>
  </si>
  <si>
    <t xml:space="preserve">Государственное (муниципальное) учреждение (подразделение)                                    </t>
  </si>
  <si>
    <t>Наименование бюджета</t>
  </si>
  <si>
    <t xml:space="preserve">Наименование органа, осуществляющего функции и полномочия учредителя </t>
  </si>
  <si>
    <t>по ОКТМО</t>
  </si>
  <si>
    <t>Глава по БК</t>
  </si>
  <si>
    <t xml:space="preserve">Наименование органа, осуществляющего ведение лицевого счета </t>
  </si>
  <si>
    <t xml:space="preserve">Единица измерения: руб. (с точностью до второго десятичного знака)        </t>
  </si>
  <si>
    <t>по ОКЕИ</t>
  </si>
  <si>
    <t>(наименование иностранной валюты)</t>
  </si>
  <si>
    <t>по ОКВ</t>
  </si>
  <si>
    <t xml:space="preserve">                   </t>
  </si>
  <si>
    <t xml:space="preserve"> Остаток средств на начало года </t>
  </si>
  <si>
    <t>Номер страницы</t>
  </si>
  <si>
    <t>Всего страниц</t>
  </si>
  <si>
    <t>Руководитель</t>
  </si>
  <si>
    <t>___________________</t>
  </si>
  <si>
    <t>(подпись)</t>
  </si>
  <si>
    <t>(расшифровка подписи)</t>
  </si>
  <si>
    <t>Руководитель финансово-экономической службы</t>
  </si>
  <si>
    <t>(должность)</t>
  </si>
  <si>
    <t>Ответственный исполнитель</t>
  </si>
  <si>
    <t>________</t>
  </si>
  <si>
    <t>(телефон)</t>
  </si>
  <si>
    <t>ОТМЕТКА ОРГАНА, ОСУЩЕСТВЛЯЮЩЕГО ВЕДЕНИЕ ЛИЦЕВОГО СЧЕТА, О ПРИНЯТИИ НАСТОЯЩИХ СВЕДЕНИЙ</t>
  </si>
  <si>
    <t>____________</t>
  </si>
  <si>
    <t>_________</t>
  </si>
  <si>
    <t>"____"__________20___г.</t>
  </si>
  <si>
    <t>к Порядку составления и утверждения</t>
  </si>
  <si>
    <t>планов финансово-хозяйственной</t>
  </si>
  <si>
    <t>Код видов расходов ________________________________________________________</t>
  </si>
  <si>
    <t>Источник финансового обеспечения __________________________________________</t>
  </si>
  <si>
    <t xml:space="preserve">            1.1. Расчеты (обоснования) расходов на оплату труда</t>
  </si>
  <si>
    <t>Должность, группа должностей</t>
  </si>
  <si>
    <t>Установленная численность, единиц</t>
  </si>
  <si>
    <t>Среднемесячный размер оплаты труда на одного работника, руб.</t>
  </si>
  <si>
    <t>Ежемесячная надбавка к должностному окладу, %</t>
  </si>
  <si>
    <t>Районный коэффициент</t>
  </si>
  <si>
    <t>Фонд оплаты труда в год, руб. (гр. 3 x гр. 4 x (1 + гр. 8 / 100) x гр. 9 x 12)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</si>
  <si>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</si>
  <si>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</si>
  <si>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</si>
  <si>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>Итого:</t>
  </si>
  <si>
    <t>x</t>
  </si>
  <si>
    <t>Наименование расходов</t>
  </si>
  <si>
    <t>Средний размер выплаты на одного работника в день, руб.</t>
  </si>
  <si>
    <t>Количество работников, чел.</t>
  </si>
  <si>
    <t>Количество дней</t>
  </si>
  <si>
    <t>Сумма, руб. (гр. 3 x гр. 4 x гр. 5)</t>
  </si>
  <si>
    <t>Численность работников, получающих пособие</t>
  </si>
  <si>
    <t>Количество выплат в год на одного работника</t>
  </si>
  <si>
    <t>Размер выплаты (пособия) в месяц, руб.</t>
  </si>
  <si>
    <t>Наименование государственного внебюджетного фонда</t>
  </si>
  <si>
    <t>Размер базы для начисления страховых взносов, руб.</t>
  </si>
  <si>
    <t>Сумма взноса, руб.</t>
  </si>
  <si>
    <t>Страховые взносы в Пенсионный фонд Российской Федерации, всего</t>
  </si>
  <si>
    <t>1.1.</t>
  </si>
  <si>
    <t>1.2.</t>
  </si>
  <si>
    <t>1.3.</t>
  </si>
  <si>
    <t>2.1.</t>
  </si>
  <si>
    <t>2.2.</t>
  </si>
  <si>
    <t>с применением ставки взносов в Фонд социального страхования Российской Федерации по ставке 0,0%</t>
  </si>
  <si>
    <t>2.3.</t>
  </si>
  <si>
    <t>обязательное социальное страхование от несчастных случаев на производстве и профессиональных заболеваний по ставке 0,2%</t>
  </si>
  <si>
    <t>2.4.</t>
  </si>
  <si>
    <t>обязательное социальное страхование от несчастных случаев на производстве и профессиональных заболеваний по ставке 0,_% &lt;*&gt;</t>
  </si>
  <si>
    <t>2.5.</t>
  </si>
  <si>
    <t>Страховые взносы в Федеральный фонд обязательного медицинского страхования, всего (по ставке 5,1%)</t>
  </si>
  <si>
    <t xml:space="preserve">    --------------------------------</t>
  </si>
  <si>
    <t>&lt;*&gt;   Указываются   страховые  тарифы,  дифференцированные  по  классам</t>
  </si>
  <si>
    <t>профессионального  риска,  установленные  Федеральным законом от 22 декабря</t>
  </si>
  <si>
    <t>2005   г.    N  179-ФЗ  "О  страховых  тарифах  на  обязательное социальное</t>
  </si>
  <si>
    <t>страхование  от  несчастных  случаев  на  производстве  и  профессиональных</t>
  </si>
  <si>
    <t>заболеваний  на  2006 год" (Собрание законодательства Российской Федерации,</t>
  </si>
  <si>
    <t>2005, N 52, ст. 5592; 2015, N 51, ст. 7233).</t>
  </si>
  <si>
    <t>Размер одной выплаты, руб.</t>
  </si>
  <si>
    <t>Количество выплат в год</t>
  </si>
  <si>
    <t>Общая сумма выплат, руб. (гр. 3 x гр. 4)</t>
  </si>
  <si>
    <t>Налоговая база, руб.</t>
  </si>
  <si>
    <t>Ставка налога, %</t>
  </si>
  <si>
    <t>Сумма исчисленного налога, подлежащего уплате, руб. (гр. 3 x гр. 4 / 100)</t>
  </si>
  <si>
    <t>Количество номеров</t>
  </si>
  <si>
    <t>Количество платежей в год</t>
  </si>
  <si>
    <t>Стоимость за единицу, руб.</t>
  </si>
  <si>
    <t>Количество услуг перевозки</t>
  </si>
  <si>
    <t>Цена услуги перевозки, руб.</t>
  </si>
  <si>
    <t>Сумма, руб. (гр. 3 x гр. 4)</t>
  </si>
  <si>
    <t>Размер потребления ресурсов</t>
  </si>
  <si>
    <t>Тариф (с учетом НДС), руб.</t>
  </si>
  <si>
    <t>Индексация, %</t>
  </si>
  <si>
    <t>Сумма, руб. (гр. 4 x гр. 5 x гр. 6)</t>
  </si>
  <si>
    <t>Количество</t>
  </si>
  <si>
    <t>Ставка арендной платы</t>
  </si>
  <si>
    <t>Стоимость с учетом НДС, руб.</t>
  </si>
  <si>
    <t>Объект</t>
  </si>
  <si>
    <t>Количество работ (услуг)</t>
  </si>
  <si>
    <t>Стоимость работ (услуг), руб.</t>
  </si>
  <si>
    <t>Количество договоров</t>
  </si>
  <si>
    <t>Стоимость услуги, руб.</t>
  </si>
  <si>
    <t>Средняя стоимость, руб.</t>
  </si>
  <si>
    <t>Сумма, руб. (гр. 2 x гр. 3)</t>
  </si>
  <si>
    <t xml:space="preserve">деятельности муниципальных  </t>
  </si>
  <si>
    <t>учреждений Максатихинского района</t>
  </si>
  <si>
    <t xml:space="preserve"> Расчеты (обоснования)</t>
  </si>
  <si>
    <t>к плану финансово-хозяйственной деятельности</t>
  </si>
  <si>
    <t>государственного (муниципального) учреждения</t>
  </si>
  <si>
    <t>1. Расчеты (обоснования) выплат персоналу (строка 210)</t>
  </si>
  <si>
    <t xml:space="preserve"> 1.2. Расчеты (обоснования) выплат персоналу при направлении</t>
  </si>
  <si>
    <t>в служебные командировки</t>
  </si>
  <si>
    <t>1.3. Расчеты (обоснования) выплат персоналу по уходу</t>
  </si>
  <si>
    <t xml:space="preserve"> за ребенком</t>
  </si>
  <si>
    <t>Итого</t>
  </si>
  <si>
    <t>в том числе:       по ставке 22,0%</t>
  </si>
  <si>
    <t xml:space="preserve">                                 по ставке 10,0%</t>
  </si>
  <si>
    <t>х</t>
  </si>
  <si>
    <t xml:space="preserve">                                с применением пониженных тарифов взносов в Пенсионный фонд Российской Федерации для отдельных категорий плательщиков</t>
  </si>
  <si>
    <t>Страховые взносы в Фонд социального страхования Российской Федерации, всего,</t>
  </si>
  <si>
    <t xml:space="preserve"> в том числе: обязательное социальное страхование на случай временной нетрудоспособности и в связи с материнством по ставке 2,9%</t>
  </si>
  <si>
    <t xml:space="preserve"> 6.5. Расчет (обоснование) расходов на оплату работ, услуг</t>
  </si>
  <si>
    <t>по содержанию имущества</t>
  </si>
  <si>
    <t>6.4. Расчет (обоснование) расходов на оплату аренды имущества</t>
  </si>
  <si>
    <t xml:space="preserve"> 6.3. Расчет (обоснование) расходов на оплату коммунальных услуг</t>
  </si>
  <si>
    <t>6.1. Расчет (обоснование) расходов на оплату услуг связи</t>
  </si>
  <si>
    <t>6.2. Расчет (обоснование) расходов на оплату транспортных услуг</t>
  </si>
  <si>
    <t>6. Расчет (обоснование) расходов на закупку товаров, работ, услуг</t>
  </si>
  <si>
    <t xml:space="preserve"> 5. Расчет (обоснование) прочих расходов (кроме расходов</t>
  </si>
  <si>
    <t xml:space="preserve"> на закупку товаров, работ, услуг)</t>
  </si>
  <si>
    <t xml:space="preserve">  4. Расчет (обоснование) расходов на безвозмездные</t>
  </si>
  <si>
    <t xml:space="preserve"> перечисления организациям</t>
  </si>
  <si>
    <t xml:space="preserve"> 3. Расчет (обоснование) расходов на уплату налогов,</t>
  </si>
  <si>
    <t>сборов и иных платежей</t>
  </si>
  <si>
    <t>2. Расчеты (обоснования) расходов на социальные и иные</t>
  </si>
  <si>
    <t xml:space="preserve">   выплаты населению</t>
  </si>
  <si>
    <t>1.4. Расчеты (обоснования) страховых взносов на обязательное</t>
  </si>
  <si>
    <t>страхование в Пенсионный фонд Российской Федерации, в Фонд</t>
  </si>
  <si>
    <t>социального страхования Российской Федерации, в Федеральный</t>
  </si>
  <si>
    <t xml:space="preserve"> фонд обязательного медицинского страхования</t>
  </si>
  <si>
    <t xml:space="preserve"> 6.6. Расчет (обоснование) расходов на оплату прочих работ, услуг</t>
  </si>
  <si>
    <t>6.7. Расчет (обоснование) расходов на приобретение основных</t>
  </si>
  <si>
    <t>средств, материальных запасов</t>
  </si>
  <si>
    <t>Фонд оплаты труда учреждений</t>
  </si>
  <si>
    <t>Иные выплаты персоналу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</si>
  <si>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</si>
  <si>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Прочая закупка товаров, работ и услуг для обеспечения государственных (муниципальных) нужд</t>
  </si>
  <si>
    <t>Уплата прочих налогов, сборов</t>
  </si>
  <si>
    <t>Уплата иных платежей</t>
  </si>
  <si>
    <t>Уплата налога на имущество организаций и земельного налога</t>
  </si>
  <si>
    <t>Закупка товаров, работ, услуг в целях капитального ремонта государственного (муниципального) имущества</t>
  </si>
  <si>
    <t>УТВЕРЖДАЮ</t>
  </si>
  <si>
    <t>171930, Тверская область, Максатихинский район, п.Малышево ул.Центральная д.2</t>
  </si>
  <si>
    <t>283Ц0993</t>
  </si>
  <si>
    <t>1.0702.122011075П</t>
  </si>
  <si>
    <t>1.0702.122012002Г</t>
  </si>
  <si>
    <t>1.0702.12201S023Г</t>
  </si>
  <si>
    <t>1.0702.12201S025Г</t>
  </si>
  <si>
    <t>1.0707.12501S024Г</t>
  </si>
  <si>
    <t>2.0401.125022001В</t>
  </si>
  <si>
    <t>2.0705.124012001В</t>
  </si>
  <si>
    <t>4.0702.4219901000</t>
  </si>
  <si>
    <t>1.0702.122011925Н</t>
  </si>
  <si>
    <t>4.0702.4219991000</t>
  </si>
  <si>
    <t>2.0702.122012083В</t>
  </si>
  <si>
    <t>1.0702.122011923Н</t>
  </si>
  <si>
    <t>1.0702.12201S923Г</t>
  </si>
  <si>
    <t>на 2017 г. очередной финансовый год</t>
  </si>
  <si>
    <t>на 2018 г. 1-ый год планового периода</t>
  </si>
  <si>
    <t>на 2019 г. 2-ой год планового периода</t>
  </si>
  <si>
    <t>Субсидия на иные цели по общему образованию на оплату кредиторской задолженности</t>
  </si>
  <si>
    <t>Услуги связи</t>
  </si>
  <si>
    <t>Прочие услуги</t>
  </si>
  <si>
    <t>Увеличение стоимости основных средств</t>
  </si>
  <si>
    <t>Увеличение стоимости материальных запсов</t>
  </si>
  <si>
    <t>Транспортные услуги</t>
  </si>
  <si>
    <t>Коммунальные услуги</t>
  </si>
  <si>
    <t>Работы,услуги по содержанию имущества</t>
  </si>
  <si>
    <t>Увеличение стоимости материальных запасов</t>
  </si>
  <si>
    <t>Начальник Управления образования</t>
  </si>
  <si>
    <t>___________________________Морозова Н.Д.</t>
  </si>
  <si>
    <t xml:space="preserve">                          подпись               расшифровка подписи</t>
  </si>
  <si>
    <t>Управление образования администрации Максатихинского района Тверской области</t>
  </si>
  <si>
    <t>муниципальное бюджетное общеобразовательное учреждение "Малышевская средняя общеобразовательная школа"</t>
  </si>
  <si>
    <t xml:space="preserve">реализация в пределах муниципального задания основных общеобразовательных
программ начального общего, основного общего, дополнительного образования
детей
</t>
  </si>
  <si>
    <t xml:space="preserve"> реализация   федеральных   государственных   образовательных   стандартов   на
уровнях  дошкольного,   начального   общего,   основного   общего ,среднего(полного) общего образования  и   общеобразовательных программ
</t>
  </si>
  <si>
    <t xml:space="preserve">реализация дополнительного образования в соответствии с образовательными
программами
</t>
  </si>
  <si>
    <t xml:space="preserve">обеспечение как физического, так и эмоционально-нравственного благополучия
каждого обучающегося
</t>
  </si>
  <si>
    <t xml:space="preserve">выявление и развитие способностей школьников, обеспечение непрерывности
системы образования
</t>
  </si>
  <si>
    <t xml:space="preserve"> консультация родителей (законных представителей) по вопросам педагогики</t>
  </si>
  <si>
    <t xml:space="preserve">разработка,   апробация,   внедрение   и  реализация  новых   образовательных
программ     и     педагогических     технологий,     обеспечивающих     высокую
эффективность обучения
</t>
  </si>
  <si>
    <t xml:space="preserve"> медицинское обслуживание и организация питания обучающихся в школе</t>
  </si>
  <si>
    <t xml:space="preserve"> оказание платных дополнительных образовательных услуг</t>
  </si>
  <si>
    <t>реализация гарантированного государством права граждан на получение общедоступного и бесплатного общего образования в пределах федеральных государственных образовательных стандартов</t>
  </si>
  <si>
    <t>формирование общей культуры личности обучающихся на основе усвоения обязательного минимума содержания общеобразовательных программ</t>
  </si>
  <si>
    <t>адаптация обучающихся к жизни в современном обществе</t>
  </si>
  <si>
    <t>создание благоприятных условий для удовлетворения образовательных потребностей обучающихся, для разностороннего развития личности</t>
  </si>
  <si>
    <t>создание основы для осознанного выбора и последующего освоения обучающимися Школы профессиональных образовательных программ</t>
  </si>
  <si>
    <t>воспитание у обучающихся гражданственности, трудолюбия, уважения к правам и свободам человека, любви к окружающей природе, Родине, семье</t>
  </si>
  <si>
    <t>формирование интеллектуальной, творческой, духовно-нравственной личности обучающихся</t>
  </si>
  <si>
    <t>приобщение обучающихся к общечеловеческим ценностям</t>
  </si>
  <si>
    <t>формирование у обучающихся навыков и привычек здорового образа жизни</t>
  </si>
  <si>
    <t>удовлетворение потребностей в дополнительном образовании детей</t>
  </si>
  <si>
    <t>создание благоприятных условий для развития обучающихся, которые содействуют более полной реализации их личностного и интеллектуального потенциала, для организации дополнительного образования обучающихся</t>
  </si>
  <si>
    <t>обучение по дополнительным образовательным программам</t>
  </si>
  <si>
    <t>начальная профессиональная подготовка обучающихся</t>
  </si>
  <si>
    <t>преподавание специальных курсов</t>
  </si>
  <si>
    <t>работа кружков, секций по художественно-эстетической, физкультурно-спортивной направленностям</t>
  </si>
  <si>
    <t>занятия по подготовке детей к школе</t>
  </si>
  <si>
    <t>дополнительное обучение по основам компьютерной грамотности</t>
  </si>
  <si>
    <t>репетиторство с обучающимися других образовательных учреждений</t>
  </si>
  <si>
    <t>консультации (психологические, психолого-педагогические) обучающихся, родителей (законных представителей обучающихся), иных лиц</t>
  </si>
  <si>
    <t>32 402 658</t>
  </si>
  <si>
    <t>9 008 590,16</t>
  </si>
  <si>
    <t>5750000000000000130</t>
  </si>
  <si>
    <t>5750000000000000180</t>
  </si>
  <si>
    <r>
      <t xml:space="preserve">                                                                   </t>
    </r>
    <r>
      <rPr>
        <u val="single"/>
        <sz val="10"/>
        <rFont val="Courier New"/>
        <family val="3"/>
      </rPr>
      <t xml:space="preserve">Начальник Управления образования </t>
    </r>
  </si>
  <si>
    <t>_____________         Морозова Н.Д.</t>
  </si>
  <si>
    <t xml:space="preserve">                                                            (подпись)     (расшифровка подписи)</t>
  </si>
  <si>
    <t>ГОСУДАРСТВЕННОМУ (МУНИЦИПАЛЬНОМУ) УЧРЕЖДЕНИЮ НА 2017 Г.</t>
  </si>
  <si>
    <t>МБОУ "Малышевская СОШ"</t>
  </si>
  <si>
    <t>6932004594/693201001</t>
  </si>
  <si>
    <t>Туманова Е.А.</t>
  </si>
  <si>
    <t>8-48253-2-24-78</t>
  </si>
  <si>
    <t>Рябинина Н.В.</t>
  </si>
  <si>
    <t>2.0702.122012083В.244.225</t>
  </si>
  <si>
    <t>2.0702.122012083В.244.226</t>
  </si>
  <si>
    <t>2.0705.124012001В.112.212</t>
  </si>
  <si>
    <t>Приложение N 1</t>
  </si>
  <si>
    <t>АУП</t>
  </si>
  <si>
    <t>педагоги</t>
  </si>
  <si>
    <t>обслуж.персонал</t>
  </si>
  <si>
    <t>обязательное социальное страхование от несчастных случаев на производстве и профессиональных заболеваний по ставке 0,2% &lt;*&gt;</t>
  </si>
  <si>
    <t>учебно-вспомогат.персонал</t>
  </si>
  <si>
    <t>курсы</t>
  </si>
  <si>
    <t>Телефон</t>
  </si>
  <si>
    <t>Перевозка школьников</t>
  </si>
  <si>
    <t>Проездные билеты и разовые поездки</t>
  </si>
  <si>
    <t>Электроэнергия</t>
  </si>
  <si>
    <t>Теплоэнергия</t>
  </si>
  <si>
    <t>Вывоз ТБО</t>
  </si>
  <si>
    <t>Дератизация</t>
  </si>
  <si>
    <t>Аккарицидная обработка в летнем лагере</t>
  </si>
  <si>
    <t>Программа</t>
  </si>
  <si>
    <t xml:space="preserve">Медосмотр </t>
  </si>
  <si>
    <t>Организация горячего питания в начальных классах</t>
  </si>
  <si>
    <t>Приобретение основных средств</t>
  </si>
  <si>
    <t>Приобретение материальных запасов</t>
  </si>
  <si>
    <t>Организация  питания в летнем лагере</t>
  </si>
  <si>
    <t>Исполнение судебных актов РФ</t>
  </si>
  <si>
    <t>1.0702.122011023Н</t>
  </si>
  <si>
    <t>1.0702.122011025Н</t>
  </si>
  <si>
    <t>1.0707.125011024Н</t>
  </si>
  <si>
    <t xml:space="preserve">  "21" июля 2017 г.</t>
  </si>
  <si>
    <t>«21» июля 2017</t>
  </si>
  <si>
    <t xml:space="preserve">                   на  21 июля  2017 г.</t>
  </si>
  <si>
    <t>на 21 июля 2017 г.</t>
  </si>
  <si>
    <t xml:space="preserve">                                            "21" июля 2017 г.</t>
  </si>
  <si>
    <t xml:space="preserve">                    от "21" июля  2017г.          </t>
  </si>
  <si>
    <t>"21" июля 2017г.</t>
  </si>
  <si>
    <t>Экономист 1 категории</t>
  </si>
  <si>
    <t>Светлова Н.А.</t>
  </si>
  <si>
    <t>Прочие расходы</t>
  </si>
  <si>
    <t>2.0702.122012003В</t>
  </si>
  <si>
    <t>4.0707.4320200000</t>
  </si>
  <si>
    <t>4.0707.43202900000</t>
  </si>
  <si>
    <t>2.0702.122012083В.244.290</t>
  </si>
  <si>
    <t>57500000000000000180</t>
  </si>
  <si>
    <t>2.0702.122012003В.244.226</t>
  </si>
  <si>
    <t>Субсидия на иные цели</t>
  </si>
  <si>
    <t>техническое обслуживание (пож.трев.сигнализация,  мониторинг ТС)</t>
  </si>
  <si>
    <t>сметная документация</t>
  </si>
  <si>
    <t>Субсидия по прохожению курсовой подготовки, переподготовки и повышению квалификации кадров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</si>
</sst>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5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2"/>
      <name val="Times New Roman"/>
      <family val="1"/>
    </font>
    <font>
      <sz val="12"/>
      <color indexed="10"/>
      <name val="Times New Roman"/>
      <family val="1"/>
    </font>
    <font>
      <sz val="10"/>
      <name val="Courier New"/>
      <family val="3"/>
    </font>
    <font>
      <sz val="10"/>
      <name val="Times New Roman"/>
      <family val="1"/>
    </font>
    <font>
      <i/>
      <sz val="12"/>
      <name val="Times New Roman"/>
      <family val="1"/>
    </font>
    <font>
      <i/>
      <sz val="10"/>
      <name val="Arial"/>
      <family val="2"/>
    </font>
    <font>
      <sz val="8"/>
      <name val="Arial"/>
      <family val="2"/>
    </font>
    <font>
      <sz val="6"/>
      <name val="Courier New"/>
      <family val="3"/>
    </font>
    <font>
      <sz val="12"/>
      <name val="Arial"/>
      <family val="2"/>
    </font>
    <font>
      <sz val="7"/>
      <name val="Arial"/>
      <family val="2"/>
    </font>
    <font>
      <sz val="6"/>
      <name val="Arial"/>
      <family val="2"/>
    </font>
    <font>
      <sz val="11"/>
      <name val="Calibri"/>
      <family val="2"/>
    </font>
    <font>
      <sz val="1"/>
      <name val="Courier New"/>
      <family val="3"/>
    </font>
    <font>
      <sz val="10"/>
      <color indexed="56"/>
      <name val="Courier New"/>
      <family val="3"/>
    </font>
    <font>
      <u val="single"/>
      <sz val="10"/>
      <color indexed="36"/>
      <name val="Arial"/>
      <family val="2"/>
    </font>
    <font>
      <u val="single"/>
      <sz val="10"/>
      <name val="Courier New"/>
      <family val="3"/>
    </font>
    <font>
      <u val="single"/>
      <sz val="10"/>
      <name val="Arial"/>
      <family val="2"/>
    </font>
    <font>
      <b/>
      <sz val="11"/>
      <name val="Calibri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18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19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justify"/>
    </xf>
    <xf numFmtId="0" fontId="1" fillId="0" borderId="0" xfId="0" applyFont="1" applyAlignment="1">
      <alignment horizontal="right" wrapText="1"/>
    </xf>
    <xf numFmtId="0" fontId="0" fillId="0" borderId="0" xfId="0" applyAlignment="1">
      <alignment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 shrinkToFit="1" readingOrder="1"/>
    </xf>
    <xf numFmtId="0" fontId="1" fillId="0" borderId="10" xfId="0" applyFont="1" applyBorder="1" applyAlignment="1">
      <alignment horizontal="left" wrapText="1" indent="4" shrinkToFit="1" readingOrder="1"/>
    </xf>
    <xf numFmtId="0" fontId="1" fillId="0" borderId="10" xfId="0" applyFont="1" applyBorder="1" applyAlignment="1">
      <alignment horizontal="left" wrapText="1"/>
    </xf>
    <xf numFmtId="0" fontId="6" fillId="0" borderId="0" xfId="0" applyFont="1" applyAlignment="1">
      <alignment horizontal="center"/>
    </xf>
    <xf numFmtId="0" fontId="1" fillId="0" borderId="0" xfId="0" applyFont="1" applyBorder="1" applyAlignment="1">
      <alignment horizontal="justify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32" borderId="10" xfId="0" applyFont="1" applyFill="1" applyBorder="1" applyAlignment="1">
      <alignment vertical="top" wrapText="1"/>
    </xf>
    <xf numFmtId="0" fontId="1" fillId="0" borderId="10" xfId="0" applyFont="1" applyBorder="1" applyAlignment="1">
      <alignment horizontal="left" vertical="top" wrapText="1" indent="1"/>
    </xf>
    <xf numFmtId="0" fontId="1" fillId="0" borderId="10" xfId="0" applyFont="1" applyBorder="1" applyAlignment="1">
      <alignment horizontal="left" vertical="top" wrapText="1" indent="3"/>
    </xf>
    <xf numFmtId="0" fontId="1" fillId="0" borderId="10" xfId="0" applyFont="1" applyBorder="1" applyAlignment="1">
      <alignment horizontal="left" vertical="top" wrapText="1" indent="2"/>
    </xf>
    <xf numFmtId="0" fontId="1" fillId="0" borderId="10" xfId="0" applyFont="1" applyBorder="1" applyAlignment="1">
      <alignment horizontal="left" vertical="top" wrapText="1" indent="4"/>
    </xf>
    <xf numFmtId="0" fontId="1" fillId="0" borderId="10" xfId="0" applyFont="1" applyBorder="1" applyAlignment="1">
      <alignment horizontal="left" vertical="top" wrapText="1" indent="7"/>
    </xf>
    <xf numFmtId="0" fontId="7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1" fillId="32" borderId="10" xfId="0" applyFont="1" applyFill="1" applyBorder="1" applyAlignment="1">
      <alignment horizontal="center" wrapText="1"/>
    </xf>
    <xf numFmtId="0" fontId="1" fillId="32" borderId="10" xfId="0" applyFont="1" applyFill="1" applyBorder="1" applyAlignment="1">
      <alignment wrapText="1"/>
    </xf>
    <xf numFmtId="0" fontId="1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 indent="4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wrapText="1"/>
    </xf>
    <xf numFmtId="0" fontId="9" fillId="0" borderId="0" xfId="0" applyFont="1" applyAlignment="1">
      <alignment/>
    </xf>
    <xf numFmtId="0" fontId="0" fillId="32" borderId="0" xfId="0" applyFill="1" applyAlignment="1">
      <alignment/>
    </xf>
    <xf numFmtId="49" fontId="1" fillId="0" borderId="10" xfId="0" applyNumberFormat="1" applyFont="1" applyBorder="1" applyAlignment="1">
      <alignment horizontal="center" wrapText="1"/>
    </xf>
    <xf numFmtId="0" fontId="3" fillId="0" borderId="10" xfId="42" applyBorder="1" applyAlignment="1" applyProtection="1">
      <alignment vertical="top" wrapText="1"/>
      <protection/>
    </xf>
    <xf numFmtId="0" fontId="6" fillId="0" borderId="0" xfId="0" applyFont="1" applyAlignment="1">
      <alignment horizontal="justify"/>
    </xf>
    <xf numFmtId="0" fontId="3" fillId="0" borderId="0" xfId="42" applyAlignment="1" applyProtection="1">
      <alignment horizontal="justify"/>
      <protection/>
    </xf>
    <xf numFmtId="0" fontId="11" fillId="0" borderId="0" xfId="0" applyFont="1" applyAlignment="1">
      <alignment horizontal="justify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0" fontId="0" fillId="0" borderId="14" xfId="0" applyBorder="1" applyAlignment="1">
      <alignment horizontal="right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vertical="top" wrapText="1"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15" xfId="0" applyFont="1" applyBorder="1" applyAlignment="1">
      <alignment horizontal="justify"/>
    </xf>
    <xf numFmtId="0" fontId="14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 horizontal="center" wrapText="1"/>
    </xf>
    <xf numFmtId="0" fontId="14" fillId="0" borderId="14" xfId="0" applyFont="1" applyBorder="1" applyAlignment="1">
      <alignment vertical="top"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justify"/>
    </xf>
    <xf numFmtId="0" fontId="16" fillId="0" borderId="0" xfId="0" applyFont="1" applyAlignment="1">
      <alignment horizontal="justify"/>
    </xf>
    <xf numFmtId="0" fontId="15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right" vertical="top" wrapText="1"/>
    </xf>
    <xf numFmtId="0" fontId="15" fillId="0" borderId="10" xfId="0" applyFont="1" applyBorder="1" applyAlignment="1">
      <alignment vertical="top" wrapText="1"/>
    </xf>
    <xf numFmtId="0" fontId="15" fillId="0" borderId="10" xfId="0" applyFont="1" applyFill="1" applyBorder="1" applyAlignment="1">
      <alignment horizontal="center" vertical="top" wrapText="1"/>
    </xf>
    <xf numFmtId="0" fontId="15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wrapText="1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/>
    </xf>
    <xf numFmtId="0" fontId="8" fillId="32" borderId="10" xfId="0" applyFont="1" applyFill="1" applyBorder="1" applyAlignment="1">
      <alignment wrapText="1"/>
    </xf>
    <xf numFmtId="0" fontId="8" fillId="0" borderId="10" xfId="0" applyFont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8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horizontal="right" vertical="top" wrapText="1"/>
    </xf>
    <xf numFmtId="0" fontId="8" fillId="0" borderId="10" xfId="0" applyFont="1" applyBorder="1" applyAlignment="1">
      <alignment horizontal="center" vertical="top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vertical="top" wrapText="1"/>
    </xf>
    <xf numFmtId="0" fontId="8" fillId="34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wrapText="1"/>
    </xf>
    <xf numFmtId="0" fontId="1" fillId="34" borderId="10" xfId="0" applyFont="1" applyFill="1" applyBorder="1" applyAlignment="1">
      <alignment wrapText="1"/>
    </xf>
    <xf numFmtId="0" fontId="8" fillId="34" borderId="10" xfId="0" applyFont="1" applyFill="1" applyBorder="1" applyAlignment="1">
      <alignment vertical="top" wrapText="1"/>
    </xf>
    <xf numFmtId="0" fontId="1" fillId="34" borderId="10" xfId="0" applyFont="1" applyFill="1" applyBorder="1" applyAlignment="1">
      <alignment vertical="top" wrapText="1"/>
    </xf>
    <xf numFmtId="0" fontId="0" fillId="0" borderId="10" xfId="0" applyFont="1" applyBorder="1" applyAlignment="1">
      <alignment horizontal="center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 horizontal="right" vertical="top" wrapText="1"/>
    </xf>
    <xf numFmtId="0" fontId="1" fillId="33" borderId="0" xfId="0" applyFont="1" applyFill="1" applyAlignment="1">
      <alignment horizontal="right" wrapText="1"/>
    </xf>
    <xf numFmtId="0" fontId="0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2" fillId="0" borderId="10" xfId="0" applyFont="1" applyBorder="1" applyAlignment="1">
      <alignment/>
    </xf>
    <xf numFmtId="49" fontId="8" fillId="0" borderId="10" xfId="0" applyNumberFormat="1" applyFont="1" applyBorder="1" applyAlignment="1">
      <alignment horizontal="center" vertical="center" wrapText="1"/>
    </xf>
    <xf numFmtId="0" fontId="0" fillId="34" borderId="0" xfId="0" applyFill="1" applyAlignment="1">
      <alignment/>
    </xf>
    <xf numFmtId="0" fontId="6" fillId="0" borderId="0" xfId="0" applyFont="1" applyBorder="1" applyAlignment="1">
      <alignment horizontal="right"/>
    </xf>
    <xf numFmtId="14" fontId="0" fillId="0" borderId="10" xfId="0" applyNumberFormat="1" applyBorder="1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0" fillId="0" borderId="0" xfId="0" applyFont="1" applyAlignment="1">
      <alignment/>
    </xf>
    <xf numFmtId="0" fontId="10" fillId="0" borderId="0" xfId="0" applyFont="1" applyAlignment="1">
      <alignment horizontal="center"/>
    </xf>
    <xf numFmtId="0" fontId="2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 horizontal="justify"/>
    </xf>
    <xf numFmtId="0" fontId="0" fillId="0" borderId="13" xfId="0" applyFont="1" applyBorder="1" applyAlignment="1">
      <alignment/>
    </xf>
    <xf numFmtId="0" fontId="0" fillId="0" borderId="11" xfId="0" applyFont="1" applyBorder="1" applyAlignment="1">
      <alignment/>
    </xf>
    <xf numFmtId="0" fontId="20" fillId="0" borderId="0" xfId="0" applyFont="1" applyAlignment="1">
      <alignment/>
    </xf>
    <xf numFmtId="0" fontId="10" fillId="0" borderId="0" xfId="0" applyFont="1" applyAlignment="1">
      <alignment horizontal="center" vertical="top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vertical="top"/>
    </xf>
    <xf numFmtId="0" fontId="0" fillId="0" borderId="10" xfId="0" applyFill="1" applyBorder="1" applyAlignment="1">
      <alignment/>
    </xf>
    <xf numFmtId="0" fontId="0" fillId="0" borderId="17" xfId="0" applyFont="1" applyFill="1" applyBorder="1" applyAlignment="1">
      <alignment horizontal="center"/>
    </xf>
    <xf numFmtId="0" fontId="15" fillId="33" borderId="10" xfId="0" applyFont="1" applyFill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top" wrapText="1"/>
    </xf>
    <xf numFmtId="1" fontId="15" fillId="33" borderId="10" xfId="0" applyNumberFormat="1" applyFont="1" applyFill="1" applyBorder="1" applyAlignment="1">
      <alignment horizontal="center" vertical="top" wrapText="1"/>
    </xf>
    <xf numFmtId="1" fontId="15" fillId="0" borderId="10" xfId="0" applyNumberFormat="1" applyFont="1" applyBorder="1" applyAlignment="1">
      <alignment horizontal="center" vertical="top" wrapText="1"/>
    </xf>
    <xf numFmtId="0" fontId="1" fillId="33" borderId="10" xfId="0" applyFont="1" applyFill="1" applyBorder="1" applyAlignment="1">
      <alignment vertical="top" wrapText="1"/>
    </xf>
    <xf numFmtId="14" fontId="0" fillId="0" borderId="10" xfId="0" applyNumberFormat="1" applyFill="1" applyBorder="1" applyAlignment="1">
      <alignment/>
    </xf>
    <xf numFmtId="0" fontId="7" fillId="0" borderId="10" xfId="0" applyFont="1" applyBorder="1" applyAlignment="1">
      <alignment vertical="top" wrapText="1"/>
    </xf>
    <xf numFmtId="0" fontId="8" fillId="35" borderId="10" xfId="0" applyFont="1" applyFill="1" applyBorder="1" applyAlignment="1">
      <alignment horizontal="left" vertical="top" wrapText="1" indent="4"/>
    </xf>
    <xf numFmtId="0" fontId="8" fillId="35" borderId="10" xfId="0" applyFont="1" applyFill="1" applyBorder="1" applyAlignment="1">
      <alignment horizontal="center" wrapText="1"/>
    </xf>
    <xf numFmtId="0" fontId="8" fillId="35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wrapText="1"/>
    </xf>
    <xf numFmtId="0" fontId="8" fillId="36" borderId="10" xfId="0" applyFont="1" applyFill="1" applyBorder="1" applyAlignment="1">
      <alignment horizontal="center" vertical="center" wrapText="1"/>
    </xf>
    <xf numFmtId="0" fontId="8" fillId="36" borderId="10" xfId="0" applyFont="1" applyFill="1" applyBorder="1" applyAlignment="1">
      <alignment vertical="top" wrapText="1"/>
    </xf>
    <xf numFmtId="0" fontId="1" fillId="36" borderId="10" xfId="0" applyFont="1" applyFill="1" applyBorder="1" applyAlignment="1">
      <alignment vertical="top" wrapText="1"/>
    </xf>
    <xf numFmtId="0" fontId="8" fillId="36" borderId="10" xfId="0" applyFont="1" applyFill="1" applyBorder="1" applyAlignment="1">
      <alignment wrapText="1"/>
    </xf>
    <xf numFmtId="0" fontId="1" fillId="36" borderId="10" xfId="0" applyFont="1" applyFill="1" applyBorder="1" applyAlignment="1">
      <alignment wrapText="1"/>
    </xf>
    <xf numFmtId="0" fontId="1" fillId="37" borderId="10" xfId="0" applyFont="1" applyFill="1" applyBorder="1" applyAlignment="1">
      <alignment horizontal="center" vertical="top" wrapText="1"/>
    </xf>
    <xf numFmtId="0" fontId="8" fillId="37" borderId="10" xfId="0" applyFont="1" applyFill="1" applyBorder="1" applyAlignment="1">
      <alignment horizontal="center" wrapText="1"/>
    </xf>
    <xf numFmtId="0" fontId="8" fillId="37" borderId="10" xfId="0" applyFont="1" applyFill="1" applyBorder="1" applyAlignment="1">
      <alignment horizontal="center" vertical="center" wrapText="1"/>
    </xf>
    <xf numFmtId="0" fontId="8" fillId="37" borderId="10" xfId="0" applyFont="1" applyFill="1" applyBorder="1" applyAlignment="1">
      <alignment wrapText="1"/>
    </xf>
    <xf numFmtId="0" fontId="0" fillId="0" borderId="17" xfId="0" applyFont="1" applyFill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2" fontId="15" fillId="0" borderId="10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58" fillId="0" borderId="0" xfId="0" applyFont="1" applyAlignment="1">
      <alignment/>
    </xf>
    <xf numFmtId="0" fontId="22" fillId="0" borderId="10" xfId="0" applyFont="1" applyBorder="1" applyAlignment="1">
      <alignment vertical="top" wrapText="1"/>
    </xf>
    <xf numFmtId="0" fontId="1" fillId="0" borderId="18" xfId="0" applyFont="1" applyBorder="1" applyAlignment="1">
      <alignment horizontal="left" wrapText="1" indent="4" shrinkToFit="1" readingOrder="1"/>
    </xf>
    <xf numFmtId="0" fontId="1" fillId="0" borderId="12" xfId="0" applyFont="1" applyBorder="1" applyAlignment="1">
      <alignment horizontal="left" wrapText="1" indent="4" shrinkToFit="1" readingOrder="1"/>
    </xf>
    <xf numFmtId="0" fontId="4" fillId="0" borderId="19" xfId="0" applyFont="1" applyBorder="1" applyAlignment="1">
      <alignment horizontal="center" wrapText="1"/>
    </xf>
    <xf numFmtId="0" fontId="4" fillId="0" borderId="19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4" fillId="0" borderId="13" xfId="0" applyFont="1" applyBorder="1" applyAlignment="1">
      <alignment horizontal="center" wrapText="1" shrinkToFit="1"/>
    </xf>
    <xf numFmtId="0" fontId="1" fillId="0" borderId="0" xfId="0" applyFont="1" applyFill="1" applyAlignment="1">
      <alignment horizont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/>
    </xf>
    <xf numFmtId="0" fontId="3" fillId="0" borderId="10" xfId="42" applyFont="1" applyBorder="1" applyAlignment="1" applyProtection="1">
      <alignment horizontal="center" vertical="top" wrapText="1"/>
      <protection/>
    </xf>
    <xf numFmtId="0" fontId="1" fillId="0" borderId="0" xfId="0" applyFont="1" applyAlignment="1">
      <alignment horizontal="left"/>
    </xf>
    <xf numFmtId="0" fontId="3" fillId="0" borderId="10" xfId="42" applyBorder="1" applyAlignment="1" applyProtection="1">
      <alignment horizontal="center" vertical="top" wrapText="1"/>
      <protection/>
    </xf>
    <xf numFmtId="0" fontId="6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6" fillId="0" borderId="13" xfId="0" applyFont="1" applyBorder="1" applyAlignment="1">
      <alignment horizontal="center"/>
    </xf>
    <xf numFmtId="0" fontId="0" fillId="0" borderId="14" xfId="0" applyBorder="1" applyAlignment="1">
      <alignment horizontal="right"/>
    </xf>
    <xf numFmtId="0" fontId="6" fillId="0" borderId="13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0" fillId="0" borderId="20" xfId="0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20" xfId="0" applyFont="1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0" fillId="0" borderId="21" xfId="0" applyFont="1" applyBorder="1" applyAlignment="1">
      <alignment horizontal="center" wrapText="1"/>
    </xf>
    <xf numFmtId="0" fontId="10" fillId="0" borderId="19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0" fillId="0" borderId="15" xfId="0" applyBorder="1" applyAlignment="1">
      <alignment horizontal="right" wrapText="1"/>
    </xf>
    <xf numFmtId="0" fontId="6" fillId="0" borderId="0" xfId="0" applyFont="1" applyAlignment="1">
      <alignment horizontal="center" wrapText="1"/>
    </xf>
    <xf numFmtId="0" fontId="0" fillId="0" borderId="2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19" xfId="0" applyFont="1" applyBorder="1" applyAlignment="1">
      <alignment horizontal="center"/>
    </xf>
    <xf numFmtId="0" fontId="15" fillId="0" borderId="10" xfId="0" applyFont="1" applyBorder="1" applyAlignment="1">
      <alignment horizontal="right" vertical="top" wrapText="1"/>
    </xf>
    <xf numFmtId="0" fontId="15" fillId="0" borderId="10" xfId="0" applyFont="1" applyBorder="1" applyAlignment="1">
      <alignment horizontal="center" vertical="top" wrapText="1"/>
    </xf>
    <xf numFmtId="0" fontId="15" fillId="0" borderId="18" xfId="0" applyFont="1" applyBorder="1" applyAlignment="1">
      <alignment horizontal="center" vertical="top" wrapText="1"/>
    </xf>
    <xf numFmtId="0" fontId="15" fillId="0" borderId="20" xfId="0" applyFont="1" applyBorder="1" applyAlignment="1">
      <alignment horizontal="center" vertical="top" wrapText="1"/>
    </xf>
    <xf numFmtId="0" fontId="15" fillId="0" borderId="12" xfId="0" applyFont="1" applyBorder="1" applyAlignment="1">
      <alignment horizontal="center" vertical="top" wrapText="1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left" wrapText="1"/>
    </xf>
    <xf numFmtId="0" fontId="21" fillId="0" borderId="10" xfId="0" applyFont="1" applyBorder="1" applyAlignment="1">
      <alignment horizontal="center" vertical="top" wrapText="1"/>
    </xf>
    <xf numFmtId="0" fontId="17" fillId="0" borderId="0" xfId="0" applyFont="1" applyAlignment="1">
      <alignment horizontal="left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15" fillId="0" borderId="18" xfId="0" applyFont="1" applyBorder="1" applyAlignment="1">
      <alignment horizontal="left" vertical="top" wrapText="1"/>
    </xf>
    <xf numFmtId="0" fontId="15" fillId="0" borderId="20" xfId="0" applyFont="1" applyBorder="1" applyAlignment="1">
      <alignment horizontal="left" vertical="top" wrapText="1"/>
    </xf>
    <xf numFmtId="0" fontId="15" fillId="0" borderId="12" xfId="0" applyFont="1" applyBorder="1" applyAlignment="1">
      <alignment horizontal="left" vertical="top" wrapText="1"/>
    </xf>
    <xf numFmtId="0" fontId="15" fillId="0" borderId="18" xfId="0" applyFont="1" applyBorder="1" applyAlignment="1">
      <alignment horizontal="left" vertical="top" wrapText="1" indent="4"/>
    </xf>
    <xf numFmtId="0" fontId="15" fillId="0" borderId="20" xfId="0" applyFont="1" applyBorder="1" applyAlignment="1">
      <alignment horizontal="left" vertical="top" wrapText="1" indent="4"/>
    </xf>
    <xf numFmtId="0" fontId="15" fillId="0" borderId="12" xfId="0" applyFont="1" applyBorder="1" applyAlignment="1">
      <alignment horizontal="left" vertical="top" wrapText="1" indent="4"/>
    </xf>
    <xf numFmtId="0" fontId="0" fillId="0" borderId="0" xfId="0" applyAlignment="1">
      <alignment wrapText="1"/>
    </xf>
    <xf numFmtId="0" fontId="15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AFF9BDDC76612EC8352A33BF3FADFA69A1ED89DCA2BF4A0E3ACBC179C7CD1DFA23961E23CD01ECJCH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AFF9BDDC76612EC8352A33BF3FADFA69A1EC88DCA0BC4A0E3ACBC179C7ECJDH" TargetMode="External" /><Relationship Id="rId2" Type="http://schemas.openxmlformats.org/officeDocument/2006/relationships/hyperlink" Target="consultantplus://offline/ref=AFF9BDDC76612EC8352A33BF3FADFA69A1ED89DEA2B44A0E3ACBC179C7ECJDH" TargetMode="Externa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AFF9BDDC76612EC8352A33BF3FADFA69A1ED89DCA2BF4A0E3ACBC179C7ECJDH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60"/>
  <sheetViews>
    <sheetView tabSelected="1" view="pageLayout" workbookViewId="0" topLeftCell="A1">
      <selection activeCell="A4" sqref="A4"/>
    </sheetView>
  </sheetViews>
  <sheetFormatPr defaultColWidth="9.140625" defaultRowHeight="12.75"/>
  <cols>
    <col min="1" max="1" width="56.140625" style="7" customWidth="1"/>
    <col min="2" max="2" width="54.57421875" style="5" customWidth="1"/>
    <col min="3" max="5" width="9.140625" style="5" customWidth="1"/>
  </cols>
  <sheetData>
    <row r="1" ht="12.75" customHeight="1">
      <c r="B1" s="4" t="s">
        <v>273</v>
      </c>
    </row>
    <row r="2" ht="15.75" customHeight="1">
      <c r="B2" s="86" t="s">
        <v>301</v>
      </c>
    </row>
    <row r="3" ht="15.75" customHeight="1">
      <c r="B3" s="4"/>
    </row>
    <row r="4" ht="15.75" customHeight="1">
      <c r="B4" s="4" t="s">
        <v>302</v>
      </c>
    </row>
    <row r="5" ht="15.75" customHeight="1">
      <c r="B5" s="87" t="s">
        <v>303</v>
      </c>
    </row>
    <row r="6" ht="15.75" customHeight="1">
      <c r="B6" s="88" t="s">
        <v>375</v>
      </c>
    </row>
    <row r="7" ht="15.75" customHeight="1"/>
    <row r="8" ht="15.75">
      <c r="A8" s="8"/>
    </row>
    <row r="9" spans="1:2" ht="31.5" customHeight="1">
      <c r="A9" s="143" t="s">
        <v>6</v>
      </c>
      <c r="B9" s="143"/>
    </row>
    <row r="10" ht="15.75">
      <c r="A10" s="6"/>
    </row>
    <row r="11" ht="15.75">
      <c r="A11" s="6" t="s">
        <v>376</v>
      </c>
    </row>
    <row r="12" ht="15.75">
      <c r="A12" s="6"/>
    </row>
    <row r="13" spans="1:2" ht="47.25">
      <c r="A13" s="10" t="s">
        <v>3</v>
      </c>
      <c r="B13" s="11" t="s">
        <v>305</v>
      </c>
    </row>
    <row r="14" spans="1:2" ht="31.5">
      <c r="A14" s="11" t="s">
        <v>4</v>
      </c>
      <c r="B14" s="89" t="s">
        <v>304</v>
      </c>
    </row>
    <row r="15" spans="1:2" ht="15.75">
      <c r="A15" s="146" t="s">
        <v>5</v>
      </c>
      <c r="B15" s="146"/>
    </row>
    <row r="16" spans="1:2" ht="27.75" customHeight="1">
      <c r="A16" s="10" t="s">
        <v>7</v>
      </c>
      <c r="B16" s="67" t="s">
        <v>274</v>
      </c>
    </row>
    <row r="17" spans="1:2" ht="15.75">
      <c r="A17" s="11" t="s">
        <v>8</v>
      </c>
      <c r="B17" s="66">
        <v>6932004594</v>
      </c>
    </row>
    <row r="18" spans="1:2" ht="31.5">
      <c r="A18" s="11" t="s">
        <v>9</v>
      </c>
      <c r="B18" s="66">
        <v>693201001</v>
      </c>
    </row>
    <row r="19" spans="1:2" ht="15.75">
      <c r="A19" s="11" t="s">
        <v>10</v>
      </c>
      <c r="B19" s="68" t="s">
        <v>275</v>
      </c>
    </row>
    <row r="20" ht="15.75">
      <c r="A20" s="6"/>
    </row>
    <row r="21" spans="1:2" ht="15.75">
      <c r="A21" s="144" t="s">
        <v>11</v>
      </c>
      <c r="B21" s="144"/>
    </row>
    <row r="22" ht="15.75">
      <c r="A22" s="6"/>
    </row>
    <row r="23" spans="1:2" ht="78.75">
      <c r="A23" s="12" t="s">
        <v>12</v>
      </c>
      <c r="B23" s="9" t="s">
        <v>13</v>
      </c>
    </row>
    <row r="24" ht="17.25" customHeight="1">
      <c r="A24" s="6"/>
    </row>
    <row r="25" spans="1:2" ht="34.5" customHeight="1">
      <c r="A25" s="145" t="s">
        <v>0</v>
      </c>
      <c r="B25" s="145"/>
    </row>
    <row r="26" spans="1:2" ht="63" customHeight="1">
      <c r="A26" s="139" t="s">
        <v>306</v>
      </c>
      <c r="B26" s="140"/>
    </row>
    <row r="27" spans="1:2" ht="69" customHeight="1">
      <c r="A27" s="139" t="s">
        <v>307</v>
      </c>
      <c r="B27" s="140"/>
    </row>
    <row r="28" spans="1:2" ht="49.5" customHeight="1">
      <c r="A28" s="139" t="s">
        <v>308</v>
      </c>
      <c r="B28" s="140"/>
    </row>
    <row r="29" spans="1:2" ht="49.5" customHeight="1">
      <c r="A29" s="139" t="s">
        <v>309</v>
      </c>
      <c r="B29" s="140"/>
    </row>
    <row r="30" spans="1:2" ht="49.5" customHeight="1">
      <c r="A30" s="139" t="s">
        <v>310</v>
      </c>
      <c r="B30" s="140"/>
    </row>
    <row r="31" spans="1:2" ht="26.25" customHeight="1">
      <c r="A31" s="139" t="s">
        <v>311</v>
      </c>
      <c r="B31" s="140"/>
    </row>
    <row r="32" spans="1:2" ht="72" customHeight="1">
      <c r="A32" s="139" t="s">
        <v>312</v>
      </c>
      <c r="B32" s="140"/>
    </row>
    <row r="33" spans="1:2" ht="24" customHeight="1">
      <c r="A33" s="139" t="s">
        <v>313</v>
      </c>
      <c r="B33" s="140"/>
    </row>
    <row r="34" spans="1:2" ht="22.5" customHeight="1">
      <c r="A34" s="139" t="s">
        <v>314</v>
      </c>
      <c r="B34" s="140"/>
    </row>
    <row r="35" spans="1:2" ht="34.5" customHeight="1">
      <c r="A35" s="142" t="s">
        <v>14</v>
      </c>
      <c r="B35" s="142"/>
    </row>
    <row r="36" spans="1:2" ht="32.25" customHeight="1">
      <c r="A36" s="139" t="s">
        <v>315</v>
      </c>
      <c r="B36" s="140"/>
    </row>
    <row r="37" spans="1:2" ht="36.75" customHeight="1">
      <c r="A37" s="139" t="s">
        <v>316</v>
      </c>
      <c r="B37" s="140"/>
    </row>
    <row r="38" spans="1:2" ht="23.25" customHeight="1">
      <c r="A38" s="139" t="s">
        <v>317</v>
      </c>
      <c r="B38" s="140"/>
    </row>
    <row r="39" spans="1:2" ht="35.25" customHeight="1">
      <c r="A39" s="139" t="s">
        <v>318</v>
      </c>
      <c r="B39" s="140"/>
    </row>
    <row r="40" spans="1:2" ht="33.75" customHeight="1">
      <c r="A40" s="139" t="s">
        <v>319</v>
      </c>
      <c r="B40" s="140"/>
    </row>
    <row r="41" spans="1:2" ht="39" customHeight="1">
      <c r="A41" s="139" t="s">
        <v>320</v>
      </c>
      <c r="B41" s="140"/>
    </row>
    <row r="42" spans="1:2" ht="26.25" customHeight="1">
      <c r="A42" s="139" t="s">
        <v>321</v>
      </c>
      <c r="B42" s="140"/>
    </row>
    <row r="43" spans="1:2" ht="28.5" customHeight="1">
      <c r="A43" s="139" t="s">
        <v>322</v>
      </c>
      <c r="B43" s="140"/>
    </row>
    <row r="44" spans="1:2" ht="27.75" customHeight="1">
      <c r="A44" s="139" t="s">
        <v>323</v>
      </c>
      <c r="B44" s="140"/>
    </row>
    <row r="45" spans="1:2" ht="23.25" customHeight="1">
      <c r="A45" s="139" t="s">
        <v>324</v>
      </c>
      <c r="B45" s="140"/>
    </row>
    <row r="46" spans="1:2" ht="49.5" customHeight="1">
      <c r="A46" s="139" t="s">
        <v>325</v>
      </c>
      <c r="B46" s="140"/>
    </row>
    <row r="47" spans="1:2" ht="51" customHeight="1">
      <c r="A47" s="141" t="s">
        <v>15</v>
      </c>
      <c r="B47" s="141"/>
    </row>
    <row r="48" spans="1:2" ht="21.75" customHeight="1">
      <c r="A48" s="139" t="s">
        <v>326</v>
      </c>
      <c r="B48" s="140"/>
    </row>
    <row r="49" spans="1:2" ht="21.75" customHeight="1">
      <c r="A49" s="139" t="s">
        <v>327</v>
      </c>
      <c r="B49" s="140"/>
    </row>
    <row r="50" spans="1:2" ht="18.75" customHeight="1">
      <c r="A50" s="139" t="s">
        <v>328</v>
      </c>
      <c r="B50" s="140"/>
    </row>
    <row r="51" spans="1:2" ht="24" customHeight="1">
      <c r="A51" s="139" t="s">
        <v>329</v>
      </c>
      <c r="B51" s="140"/>
    </row>
    <row r="52" spans="1:2" ht="25.5" customHeight="1">
      <c r="A52" s="139" t="s">
        <v>330</v>
      </c>
      <c r="B52" s="140"/>
    </row>
    <row r="53" spans="1:2" ht="21" customHeight="1">
      <c r="A53" s="139" t="s">
        <v>331</v>
      </c>
      <c r="B53" s="140"/>
    </row>
    <row r="54" spans="1:2" ht="23.25" customHeight="1">
      <c r="A54" s="139" t="s">
        <v>332</v>
      </c>
      <c r="B54" s="140"/>
    </row>
    <row r="55" spans="1:2" ht="36.75" customHeight="1">
      <c r="A55" s="139" t="s">
        <v>333</v>
      </c>
      <c r="B55" s="140"/>
    </row>
    <row r="56" spans="1:2" ht="94.5">
      <c r="A56" s="13" t="s">
        <v>18</v>
      </c>
      <c r="B56" s="90" t="s">
        <v>334</v>
      </c>
    </row>
    <row r="57" spans="1:2" ht="51" customHeight="1">
      <c r="A57" s="14" t="s">
        <v>16</v>
      </c>
      <c r="B57" s="14"/>
    </row>
    <row r="58" spans="1:2" ht="51" customHeight="1">
      <c r="A58" s="14" t="s">
        <v>17</v>
      </c>
      <c r="B58" s="14"/>
    </row>
    <row r="59" spans="1:2" ht="63">
      <c r="A59" s="15" t="s">
        <v>1</v>
      </c>
      <c r="B59" s="90" t="s">
        <v>335</v>
      </c>
    </row>
    <row r="60" spans="1:2" ht="31.5">
      <c r="A60" s="15" t="s">
        <v>2</v>
      </c>
      <c r="B60" s="91"/>
    </row>
  </sheetData>
  <sheetProtection/>
  <mergeCells count="34">
    <mergeCell ref="A9:B9"/>
    <mergeCell ref="A21:B21"/>
    <mergeCell ref="A30:B30"/>
    <mergeCell ref="A25:B25"/>
    <mergeCell ref="A26:B26"/>
    <mergeCell ref="A27:B27"/>
    <mergeCell ref="A15:B15"/>
    <mergeCell ref="A28:B28"/>
    <mergeCell ref="A48:B48"/>
    <mergeCell ref="A35:B35"/>
    <mergeCell ref="A29:B29"/>
    <mergeCell ref="A37:B37"/>
    <mergeCell ref="A38:B38"/>
    <mergeCell ref="A31:B31"/>
    <mergeCell ref="A32:B32"/>
    <mergeCell ref="A33:B33"/>
    <mergeCell ref="A34:B34"/>
    <mergeCell ref="A36:B36"/>
    <mergeCell ref="A39:B39"/>
    <mergeCell ref="A40:B40"/>
    <mergeCell ref="A41:B41"/>
    <mergeCell ref="A42:B42"/>
    <mergeCell ref="A43:B43"/>
    <mergeCell ref="A44:B44"/>
    <mergeCell ref="A45:B45"/>
    <mergeCell ref="A46:B46"/>
    <mergeCell ref="A55:B55"/>
    <mergeCell ref="A51:B51"/>
    <mergeCell ref="A52:B52"/>
    <mergeCell ref="A53:B53"/>
    <mergeCell ref="A54:B54"/>
    <mergeCell ref="A49:B49"/>
    <mergeCell ref="A50:B50"/>
    <mergeCell ref="A47:B47"/>
  </mergeCells>
  <printOptions/>
  <pageMargins left="0.75" right="0.75" top="1" bottom="1" header="0.5" footer="0.5"/>
  <pageSetup fitToHeight="11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0"/>
  <sheetViews>
    <sheetView view="pageLayout" workbookViewId="0" topLeftCell="A2">
      <selection activeCell="C9" sqref="C9:C25"/>
    </sheetView>
  </sheetViews>
  <sheetFormatPr defaultColWidth="9.140625" defaultRowHeight="12.75"/>
  <cols>
    <col min="1" max="1" width="9.140625" style="1" customWidth="1"/>
    <col min="2" max="2" width="91.57421875" style="1" customWidth="1"/>
    <col min="3" max="3" width="24.7109375" style="1" customWidth="1"/>
    <col min="4" max="16384" width="9.140625" style="1" customWidth="1"/>
  </cols>
  <sheetData>
    <row r="1" spans="1:3" ht="15.75">
      <c r="A1" s="149" t="s">
        <v>19</v>
      </c>
      <c r="B1" s="149"/>
      <c r="C1" s="149"/>
    </row>
    <row r="2" ht="15.75">
      <c r="A2" s="3"/>
    </row>
    <row r="3" spans="1:3" ht="15.75">
      <c r="A3" s="150" t="s">
        <v>20</v>
      </c>
      <c r="B3" s="150"/>
      <c r="C3" s="150"/>
    </row>
    <row r="4" spans="1:3" ht="15.75">
      <c r="A4" s="150" t="s">
        <v>377</v>
      </c>
      <c r="B4" s="150"/>
      <c r="C4" s="150"/>
    </row>
    <row r="5" spans="1:3" ht="15.75">
      <c r="A5" s="150"/>
      <c r="B5" s="150"/>
      <c r="C5" s="150"/>
    </row>
    <row r="6" ht="15.75">
      <c r="A6" s="3"/>
    </row>
    <row r="7" spans="1:3" ht="15.75">
      <c r="A7" s="19" t="s">
        <v>21</v>
      </c>
      <c r="B7" s="19" t="s">
        <v>22</v>
      </c>
      <c r="C7" s="19" t="s">
        <v>23</v>
      </c>
    </row>
    <row r="8" spans="1:3" ht="15.75">
      <c r="A8" s="19">
        <v>1</v>
      </c>
      <c r="B8" s="19">
        <v>2</v>
      </c>
      <c r="C8" s="19">
        <v>3</v>
      </c>
    </row>
    <row r="9" spans="1:3" ht="15.75">
      <c r="A9" s="20" t="s">
        <v>40</v>
      </c>
      <c r="B9" s="21" t="s">
        <v>24</v>
      </c>
      <c r="C9" s="19">
        <v>41495.9</v>
      </c>
    </row>
    <row r="10" spans="1:3" ht="15.75">
      <c r="A10" s="20"/>
      <c r="B10" s="22" t="s">
        <v>28</v>
      </c>
      <c r="C10" s="19">
        <v>32402.7</v>
      </c>
    </row>
    <row r="11" spans="1:3" ht="15.75">
      <c r="A11" s="20"/>
      <c r="B11" s="23" t="s">
        <v>30</v>
      </c>
      <c r="C11" s="19">
        <v>4301.8</v>
      </c>
    </row>
    <row r="12" spans="1:3" ht="15.75">
      <c r="A12" s="20"/>
      <c r="B12" s="24" t="s">
        <v>29</v>
      </c>
      <c r="C12" s="19">
        <v>5654.6</v>
      </c>
    </row>
    <row r="13" spans="1:3" ht="15.75">
      <c r="A13" s="20"/>
      <c r="B13" s="23" t="s">
        <v>30</v>
      </c>
      <c r="C13" s="19">
        <v>1137.2</v>
      </c>
    </row>
    <row r="14" spans="1:3" ht="15.75">
      <c r="A14" s="20" t="s">
        <v>41</v>
      </c>
      <c r="B14" s="21" t="s">
        <v>26</v>
      </c>
      <c r="C14" s="19">
        <v>160</v>
      </c>
    </row>
    <row r="15" spans="1:3" ht="15.75">
      <c r="A15" s="20"/>
      <c r="B15" s="22" t="s">
        <v>31</v>
      </c>
      <c r="C15" s="19">
        <v>160</v>
      </c>
    </row>
    <row r="16" spans="1:3" ht="15.75">
      <c r="A16" s="20"/>
      <c r="B16" s="25" t="s">
        <v>32</v>
      </c>
      <c r="C16" s="19">
        <v>160</v>
      </c>
    </row>
    <row r="17" spans="1:3" ht="31.5">
      <c r="A17" s="20"/>
      <c r="B17" s="26" t="s">
        <v>33</v>
      </c>
      <c r="C17" s="20"/>
    </row>
    <row r="18" spans="1:3" ht="15.75">
      <c r="A18" s="20"/>
      <c r="B18" s="22" t="s">
        <v>34</v>
      </c>
      <c r="C18" s="20"/>
    </row>
    <row r="19" spans="1:3" ht="15.75">
      <c r="A19" s="20"/>
      <c r="B19" s="22" t="s">
        <v>35</v>
      </c>
      <c r="C19" s="20"/>
    </row>
    <row r="20" spans="1:3" ht="15.75">
      <c r="A20" s="20"/>
      <c r="B20" s="22" t="s">
        <v>36</v>
      </c>
      <c r="C20" s="20"/>
    </row>
    <row r="21" spans="1:3" ht="15.75">
      <c r="A21" s="20" t="s">
        <v>42</v>
      </c>
      <c r="B21" s="21" t="s">
        <v>27</v>
      </c>
      <c r="C21" s="19">
        <v>69.8</v>
      </c>
    </row>
    <row r="22" spans="1:3" ht="15.75">
      <c r="A22" s="20"/>
      <c r="B22" s="22" t="s">
        <v>37</v>
      </c>
      <c r="C22" s="19"/>
    </row>
    <row r="23" spans="1:3" ht="15.75">
      <c r="A23" s="20"/>
      <c r="B23" s="22" t="s">
        <v>38</v>
      </c>
      <c r="C23" s="19">
        <v>69.8</v>
      </c>
    </row>
    <row r="24" spans="1:3" ht="15.75">
      <c r="A24" s="147"/>
      <c r="B24" s="23" t="s">
        <v>39</v>
      </c>
      <c r="C24" s="148">
        <v>41.3</v>
      </c>
    </row>
    <row r="25" spans="1:3" ht="15.75">
      <c r="A25" s="147"/>
      <c r="B25" s="23"/>
      <c r="C25" s="148"/>
    </row>
    <row r="26" spans="1:3" ht="15.75">
      <c r="A26" s="17"/>
      <c r="B26" s="18"/>
      <c r="C26" s="18"/>
    </row>
    <row r="27" spans="1:3" ht="15.75">
      <c r="A27" s="17"/>
      <c r="B27" s="18"/>
      <c r="C27" s="18"/>
    </row>
    <row r="28" spans="1:3" ht="15.75">
      <c r="A28" s="17"/>
      <c r="B28" s="18"/>
      <c r="C28" s="18"/>
    </row>
    <row r="29" spans="1:3" ht="15.75">
      <c r="A29" s="18"/>
      <c r="B29" s="18"/>
      <c r="C29" s="18"/>
    </row>
    <row r="30" spans="1:3" ht="15.75">
      <c r="A30" s="18"/>
      <c r="B30" s="18"/>
      <c r="C30" s="18"/>
    </row>
    <row r="31" spans="1:3" ht="15.75">
      <c r="A31" s="18"/>
      <c r="B31" s="18"/>
      <c r="C31" s="18"/>
    </row>
    <row r="32" spans="1:3" ht="15.75">
      <c r="A32" s="18"/>
      <c r="B32" s="18"/>
      <c r="C32" s="18"/>
    </row>
    <row r="33" spans="1:3" ht="15.75">
      <c r="A33" s="18"/>
      <c r="B33" s="18"/>
      <c r="C33" s="18"/>
    </row>
    <row r="34" spans="1:3" ht="15.75">
      <c r="A34" s="18"/>
      <c r="B34" s="18"/>
      <c r="C34" s="18"/>
    </row>
    <row r="35" spans="1:3" ht="15.75">
      <c r="A35" s="18"/>
      <c r="B35" s="18"/>
      <c r="C35" s="18"/>
    </row>
    <row r="36" spans="1:3" ht="15.75">
      <c r="A36" s="18"/>
      <c r="B36" s="18"/>
      <c r="C36" s="18"/>
    </row>
    <row r="37" spans="1:3" ht="15.75">
      <c r="A37" s="18"/>
      <c r="B37" s="18"/>
      <c r="C37" s="18"/>
    </row>
    <row r="38" spans="1:3" ht="15.75">
      <c r="A38" s="18"/>
      <c r="B38" s="18"/>
      <c r="C38" s="18"/>
    </row>
    <row r="39" spans="1:3" ht="15.75">
      <c r="A39" s="18"/>
      <c r="B39" s="18"/>
      <c r="C39" s="18"/>
    </row>
    <row r="40" spans="1:3" ht="15.75">
      <c r="A40" s="18"/>
      <c r="B40" s="18"/>
      <c r="C40" s="18"/>
    </row>
  </sheetData>
  <sheetProtection/>
  <mergeCells count="6">
    <mergeCell ref="A24:A25"/>
    <mergeCell ref="C24:C25"/>
    <mergeCell ref="A1:C1"/>
    <mergeCell ref="A3:C3"/>
    <mergeCell ref="A4:C4"/>
    <mergeCell ref="A5:C5"/>
  </mergeCells>
  <printOptions/>
  <pageMargins left="0.75" right="0.75" top="1" bottom="1" header="0.5" footer="0.5"/>
  <pageSetup horizontalDpi="600" verticalDpi="600" orientation="portrait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0"/>
  <sheetViews>
    <sheetView view="pageLayout" zoomScale="80" zoomScalePageLayoutView="80" workbookViewId="0" topLeftCell="A73">
      <selection activeCell="E88" sqref="E88"/>
    </sheetView>
  </sheetViews>
  <sheetFormatPr defaultColWidth="9.140625" defaultRowHeight="12.75"/>
  <cols>
    <col min="1" max="1" width="44.57421875" style="0" customWidth="1"/>
    <col min="2" max="2" width="9.28125" style="0" bestFit="1" customWidth="1"/>
    <col min="3" max="3" width="27.57421875" style="0" customWidth="1"/>
    <col min="4" max="4" width="16.57421875" style="0" customWidth="1"/>
    <col min="5" max="5" width="23.421875" style="0" customWidth="1"/>
    <col min="6" max="6" width="16.7109375" style="0" customWidth="1"/>
    <col min="7" max="7" width="13.28125" style="0" customWidth="1"/>
    <col min="8" max="8" width="11.57421875" style="0" customWidth="1"/>
    <col min="9" max="9" width="9.28125" style="0" bestFit="1" customWidth="1"/>
  </cols>
  <sheetData>
    <row r="1" spans="1:9" ht="15.75">
      <c r="A1" s="149" t="s">
        <v>43</v>
      </c>
      <c r="B1" s="149"/>
      <c r="C1" s="149"/>
      <c r="D1" s="149"/>
      <c r="E1" s="149"/>
      <c r="F1" s="149"/>
      <c r="G1" s="149"/>
      <c r="H1" s="149"/>
      <c r="I1" s="149"/>
    </row>
    <row r="2" ht="15.75">
      <c r="A2" s="3"/>
    </row>
    <row r="3" spans="1:9" ht="15.75">
      <c r="A3" s="150" t="s">
        <v>44</v>
      </c>
      <c r="B3" s="150"/>
      <c r="C3" s="150"/>
      <c r="D3" s="150"/>
      <c r="E3" s="150"/>
      <c r="F3" s="150"/>
      <c r="G3" s="150"/>
      <c r="H3" s="150"/>
      <c r="I3" s="150"/>
    </row>
    <row r="4" spans="1:9" ht="15.75">
      <c r="A4" s="150" t="s">
        <v>45</v>
      </c>
      <c r="B4" s="150"/>
      <c r="C4" s="150"/>
      <c r="D4" s="150"/>
      <c r="E4" s="150"/>
      <c r="F4" s="150"/>
      <c r="G4" s="150"/>
      <c r="H4" s="150"/>
      <c r="I4" s="150"/>
    </row>
    <row r="5" spans="1:4" ht="15.75">
      <c r="A5" s="154" t="s">
        <v>378</v>
      </c>
      <c r="B5" s="154"/>
      <c r="C5" s="154"/>
      <c r="D5" s="154"/>
    </row>
    <row r="6" ht="15.75">
      <c r="A6" s="2"/>
    </row>
    <row r="7" spans="1:9" ht="15.75" customHeight="1">
      <c r="A7" s="148" t="s">
        <v>22</v>
      </c>
      <c r="B7" s="148" t="s">
        <v>46</v>
      </c>
      <c r="C7" s="148" t="s">
        <v>47</v>
      </c>
      <c r="D7" s="148" t="s">
        <v>48</v>
      </c>
      <c r="E7" s="148"/>
      <c r="F7" s="148"/>
      <c r="G7" s="148"/>
      <c r="H7" s="148"/>
      <c r="I7" s="148"/>
    </row>
    <row r="8" spans="1:9" ht="15.75">
      <c r="A8" s="148"/>
      <c r="B8" s="148"/>
      <c r="C8" s="148"/>
      <c r="D8" s="148" t="s">
        <v>49</v>
      </c>
      <c r="E8" s="148" t="s">
        <v>25</v>
      </c>
      <c r="F8" s="148"/>
      <c r="G8" s="148"/>
      <c r="H8" s="148"/>
      <c r="I8" s="148"/>
    </row>
    <row r="9" spans="1:9" ht="134.25" customHeight="1">
      <c r="A9" s="148"/>
      <c r="B9" s="148"/>
      <c r="C9" s="148"/>
      <c r="D9" s="148"/>
      <c r="E9" s="151" t="s">
        <v>50</v>
      </c>
      <c r="F9" s="153" t="s">
        <v>51</v>
      </c>
      <c r="G9" s="151" t="s">
        <v>52</v>
      </c>
      <c r="H9" s="151" t="s">
        <v>53</v>
      </c>
      <c r="I9" s="151"/>
    </row>
    <row r="10" spans="1:9" ht="25.5">
      <c r="A10" s="148"/>
      <c r="B10" s="148"/>
      <c r="C10" s="148"/>
      <c r="D10" s="148"/>
      <c r="E10" s="152"/>
      <c r="F10" s="152"/>
      <c r="G10" s="152"/>
      <c r="H10" s="27" t="s">
        <v>49</v>
      </c>
      <c r="I10" s="27" t="s">
        <v>54</v>
      </c>
    </row>
    <row r="11" spans="1:9" ht="15.75">
      <c r="A11" s="19">
        <v>1</v>
      </c>
      <c r="B11" s="19">
        <v>2</v>
      </c>
      <c r="C11" s="19">
        <v>3</v>
      </c>
      <c r="D11" s="19">
        <v>4</v>
      </c>
      <c r="E11" s="19">
        <v>5</v>
      </c>
      <c r="F11" s="19">
        <v>6</v>
      </c>
      <c r="G11" s="19">
        <v>7</v>
      </c>
      <c r="H11" s="19">
        <v>8</v>
      </c>
      <c r="I11" s="19">
        <v>9</v>
      </c>
    </row>
    <row r="12" spans="1:9" ht="31.5">
      <c r="A12" s="21" t="s">
        <v>76</v>
      </c>
      <c r="B12" s="30">
        <v>100</v>
      </c>
      <c r="C12" s="30" t="s">
        <v>55</v>
      </c>
      <c r="D12" s="69">
        <f>E12+F12+H12</f>
        <v>15355214.219999999</v>
      </c>
      <c r="E12" s="69">
        <f>SUM(E17:E24)</f>
        <v>14870588.77</v>
      </c>
      <c r="F12" s="69">
        <f>F29</f>
        <v>65345.52</v>
      </c>
      <c r="G12" s="69"/>
      <c r="H12" s="69">
        <f>H25+H26</f>
        <v>419279.93</v>
      </c>
      <c r="I12" s="31"/>
    </row>
    <row r="13" spans="1:9" s="36" customFormat="1" ht="15.75">
      <c r="A13" s="33" t="s">
        <v>56</v>
      </c>
      <c r="B13" s="34">
        <v>110</v>
      </c>
      <c r="C13" s="35"/>
      <c r="D13" s="35"/>
      <c r="E13" s="34"/>
      <c r="F13" s="34"/>
      <c r="G13" s="34"/>
      <c r="H13" s="35"/>
      <c r="I13" s="34"/>
    </row>
    <row r="14" spans="1:9" ht="15.75">
      <c r="A14" s="20"/>
      <c r="B14" s="29"/>
      <c r="C14" s="29"/>
      <c r="D14" s="35"/>
      <c r="E14" s="35"/>
      <c r="F14" s="35"/>
      <c r="G14" s="35"/>
      <c r="H14" s="35"/>
      <c r="I14" s="29"/>
    </row>
    <row r="15" spans="1:9" ht="15.75">
      <c r="A15" s="20"/>
      <c r="B15" s="29"/>
      <c r="C15" s="29"/>
      <c r="D15" s="29"/>
      <c r="E15" s="29"/>
      <c r="F15" s="29"/>
      <c r="G15" s="29"/>
      <c r="H15" s="29"/>
      <c r="I15" s="29"/>
    </row>
    <row r="16" spans="1:9" s="36" customFormat="1" ht="15.75">
      <c r="A16" s="33" t="s">
        <v>57</v>
      </c>
      <c r="B16" s="34">
        <v>120</v>
      </c>
      <c r="D16" s="35"/>
      <c r="F16" s="34" t="s">
        <v>55</v>
      </c>
      <c r="G16" s="34" t="s">
        <v>55</v>
      </c>
      <c r="H16" s="35"/>
      <c r="I16" s="35"/>
    </row>
    <row r="17" spans="1:9" ht="15.75">
      <c r="A17" s="70" t="s">
        <v>276</v>
      </c>
      <c r="B17" s="28"/>
      <c r="C17" s="92" t="s">
        <v>336</v>
      </c>
      <c r="D17" s="35">
        <f aca="true" t="shared" si="0" ref="D17:D24">E17</f>
        <v>8978400</v>
      </c>
      <c r="E17" s="35">
        <v>8978400</v>
      </c>
      <c r="F17" s="34"/>
      <c r="G17" s="28"/>
      <c r="H17" s="29"/>
      <c r="I17" s="29"/>
    </row>
    <row r="18" spans="1:9" ht="15.75">
      <c r="A18" s="70" t="s">
        <v>277</v>
      </c>
      <c r="B18" s="29"/>
      <c r="C18" s="92" t="s">
        <v>336</v>
      </c>
      <c r="D18" s="35">
        <f t="shared" si="0"/>
        <v>3341000</v>
      </c>
      <c r="E18" s="35">
        <v>3341000</v>
      </c>
      <c r="F18" s="35"/>
      <c r="G18" s="29"/>
      <c r="H18" s="29"/>
      <c r="I18" s="29"/>
    </row>
    <row r="19" spans="1:9" s="36" customFormat="1" ht="15.75">
      <c r="A19" s="70" t="s">
        <v>278</v>
      </c>
      <c r="B19" s="29"/>
      <c r="C19" s="92" t="s">
        <v>336</v>
      </c>
      <c r="D19" s="35">
        <f t="shared" si="0"/>
        <v>110000</v>
      </c>
      <c r="E19" s="35">
        <v>110000</v>
      </c>
      <c r="F19" s="35"/>
      <c r="G19" s="29"/>
      <c r="H19" s="29"/>
      <c r="I19" s="29"/>
    </row>
    <row r="20" spans="1:9" s="36" customFormat="1" ht="15.75">
      <c r="A20" s="70" t="s">
        <v>372</v>
      </c>
      <c r="B20" s="29"/>
      <c r="C20" s="92" t="s">
        <v>336</v>
      </c>
      <c r="D20" s="35">
        <f t="shared" si="0"/>
        <v>105000</v>
      </c>
      <c r="E20" s="35">
        <v>105000</v>
      </c>
      <c r="F20" s="35"/>
      <c r="G20" s="29"/>
      <c r="H20" s="29"/>
      <c r="I20" s="29"/>
    </row>
    <row r="21" spans="1:9" s="36" customFormat="1" ht="15.75">
      <c r="A21" s="70" t="s">
        <v>373</v>
      </c>
      <c r="B21" s="29"/>
      <c r="C21" s="92" t="s">
        <v>336</v>
      </c>
      <c r="D21" s="35">
        <f t="shared" si="0"/>
        <v>414600</v>
      </c>
      <c r="E21" s="35">
        <v>414600</v>
      </c>
      <c r="F21" s="35"/>
      <c r="G21" s="29"/>
      <c r="H21" s="29"/>
      <c r="I21" s="29"/>
    </row>
    <row r="22" spans="1:9" s="36" customFormat="1" ht="15.75">
      <c r="A22" s="70" t="s">
        <v>279</v>
      </c>
      <c r="B22" s="29"/>
      <c r="C22" s="92" t="s">
        <v>336</v>
      </c>
      <c r="D22" s="35">
        <f t="shared" si="0"/>
        <v>1856550</v>
      </c>
      <c r="E22" s="35">
        <v>1856550</v>
      </c>
      <c r="F22" s="35"/>
      <c r="G22" s="29"/>
      <c r="H22" s="29"/>
      <c r="I22" s="29"/>
    </row>
    <row r="23" spans="1:9" s="36" customFormat="1" ht="15.75">
      <c r="A23" s="70" t="s">
        <v>280</v>
      </c>
      <c r="B23" s="29"/>
      <c r="C23" s="92" t="s">
        <v>336</v>
      </c>
      <c r="D23" s="35">
        <f t="shared" si="0"/>
        <v>28246.77</v>
      </c>
      <c r="E23" s="35">
        <v>28246.77</v>
      </c>
      <c r="F23" s="35"/>
      <c r="G23" s="29"/>
      <c r="H23" s="29"/>
      <c r="I23" s="29"/>
    </row>
    <row r="24" spans="1:9" s="36" customFormat="1" ht="15.75">
      <c r="A24" s="70" t="s">
        <v>374</v>
      </c>
      <c r="B24" s="29"/>
      <c r="C24" s="92" t="s">
        <v>336</v>
      </c>
      <c r="D24" s="35">
        <f t="shared" si="0"/>
        <v>36792</v>
      </c>
      <c r="E24" s="35">
        <v>36792</v>
      </c>
      <c r="F24" s="35"/>
      <c r="G24" s="29"/>
      <c r="H24" s="29"/>
      <c r="I24" s="29"/>
    </row>
    <row r="25" spans="1:9" s="36" customFormat="1" ht="15.75">
      <c r="A25" s="70" t="s">
        <v>283</v>
      </c>
      <c r="B25" s="29"/>
      <c r="C25" s="92" t="s">
        <v>336</v>
      </c>
      <c r="D25" s="35">
        <f>H25</f>
        <v>330000</v>
      </c>
      <c r="E25" s="35"/>
      <c r="F25" s="35"/>
      <c r="G25" s="29"/>
      <c r="H25" s="35">
        <v>330000</v>
      </c>
      <c r="I25" s="29"/>
    </row>
    <row r="26" spans="1:9" s="36" customFormat="1" ht="15.75">
      <c r="A26" s="70" t="s">
        <v>386</v>
      </c>
      <c r="B26" s="29"/>
      <c r="C26" s="92" t="s">
        <v>336</v>
      </c>
      <c r="D26" s="35">
        <f>H26</f>
        <v>89279.93</v>
      </c>
      <c r="E26" s="35"/>
      <c r="F26" s="35"/>
      <c r="G26" s="29"/>
      <c r="H26" s="35">
        <v>89279.93</v>
      </c>
      <c r="I26" s="29"/>
    </row>
    <row r="27" spans="1:9" s="36" customFormat="1" ht="31.5">
      <c r="A27" s="33" t="s">
        <v>58</v>
      </c>
      <c r="B27" s="34">
        <v>130</v>
      </c>
      <c r="C27" s="92"/>
      <c r="D27" s="35"/>
      <c r="E27" s="34" t="s">
        <v>55</v>
      </c>
      <c r="F27" s="34" t="s">
        <v>55</v>
      </c>
      <c r="G27" s="34" t="s">
        <v>55</v>
      </c>
      <c r="H27" s="35"/>
      <c r="I27" s="34" t="s">
        <v>55</v>
      </c>
    </row>
    <row r="28" spans="1:9" s="36" customFormat="1" ht="78.75">
      <c r="A28" s="33" t="s">
        <v>59</v>
      </c>
      <c r="B28" s="34">
        <v>140</v>
      </c>
      <c r="C28" s="70"/>
      <c r="D28" s="35"/>
      <c r="E28" s="34" t="s">
        <v>55</v>
      </c>
      <c r="F28" s="34" t="s">
        <v>55</v>
      </c>
      <c r="G28" s="34" t="s">
        <v>55</v>
      </c>
      <c r="H28" s="35"/>
      <c r="I28" s="34" t="s">
        <v>55</v>
      </c>
    </row>
    <row r="29" spans="1:9" s="36" customFormat="1" ht="31.5">
      <c r="A29" s="33" t="s">
        <v>60</v>
      </c>
      <c r="B29" s="34">
        <v>150</v>
      </c>
      <c r="C29" s="70"/>
      <c r="D29" s="35">
        <f>F29</f>
        <v>65345.52</v>
      </c>
      <c r="E29" s="34" t="s">
        <v>55</v>
      </c>
      <c r="F29" s="35">
        <f>F30+F31+F33+F32</f>
        <v>65345.52</v>
      </c>
      <c r="G29" s="35"/>
      <c r="H29" s="34" t="s">
        <v>55</v>
      </c>
      <c r="I29" s="34" t="s">
        <v>55</v>
      </c>
    </row>
    <row r="30" spans="1:9" s="36" customFormat="1" ht="15.75">
      <c r="A30" s="70" t="s">
        <v>281</v>
      </c>
      <c r="B30" s="34"/>
      <c r="C30" s="92" t="s">
        <v>337</v>
      </c>
      <c r="D30" s="35">
        <f>F30</f>
        <v>0</v>
      </c>
      <c r="E30" s="34"/>
      <c r="F30" s="35">
        <v>0</v>
      </c>
      <c r="G30" s="35"/>
      <c r="H30" s="34"/>
      <c r="I30" s="34"/>
    </row>
    <row r="31" spans="1:9" s="36" customFormat="1" ht="15.75">
      <c r="A31" s="70" t="s">
        <v>286</v>
      </c>
      <c r="B31" s="34"/>
      <c r="C31" s="92" t="s">
        <v>337</v>
      </c>
      <c r="D31" s="35">
        <f>F31</f>
        <v>40395.52</v>
      </c>
      <c r="E31" s="34"/>
      <c r="F31" s="35">
        <v>40395.52</v>
      </c>
      <c r="G31" s="35"/>
      <c r="H31" s="34"/>
      <c r="I31" s="34"/>
    </row>
    <row r="32" spans="1:9" s="36" customFormat="1" ht="15.75">
      <c r="A32" s="70" t="s">
        <v>385</v>
      </c>
      <c r="B32" s="34"/>
      <c r="C32" s="92" t="s">
        <v>337</v>
      </c>
      <c r="D32" s="35">
        <f>F32</f>
        <v>15450</v>
      </c>
      <c r="E32" s="34"/>
      <c r="F32" s="35">
        <v>15450</v>
      </c>
      <c r="G32" s="35"/>
      <c r="H32" s="34"/>
      <c r="I32" s="34"/>
    </row>
    <row r="33" spans="1:9" ht="15.75">
      <c r="A33" s="70" t="s">
        <v>282</v>
      </c>
      <c r="B33" s="34"/>
      <c r="C33" s="92" t="s">
        <v>337</v>
      </c>
      <c r="D33" s="35">
        <f>F33</f>
        <v>9500</v>
      </c>
      <c r="E33" s="34"/>
      <c r="F33" s="35">
        <v>9500</v>
      </c>
      <c r="G33" s="35"/>
      <c r="H33" s="34"/>
      <c r="I33" s="34"/>
    </row>
    <row r="34" spans="1:9" ht="15.75">
      <c r="A34" s="33" t="s">
        <v>61</v>
      </c>
      <c r="B34" s="34">
        <v>160</v>
      </c>
      <c r="C34" s="70"/>
      <c r="D34" s="35"/>
      <c r="E34" s="34" t="s">
        <v>55</v>
      </c>
      <c r="F34" s="34" t="s">
        <v>55</v>
      </c>
      <c r="G34" s="34" t="s">
        <v>55</v>
      </c>
      <c r="H34" s="35"/>
      <c r="I34" s="35"/>
    </row>
    <row r="35" spans="1:9" s="36" customFormat="1" ht="15.75">
      <c r="A35" s="33" t="s">
        <v>62</v>
      </c>
      <c r="B35" s="34">
        <v>180</v>
      </c>
      <c r="C35" s="70" t="s">
        <v>55</v>
      </c>
      <c r="D35" s="35"/>
      <c r="E35" s="34" t="s">
        <v>55</v>
      </c>
      <c r="F35" s="34" t="s">
        <v>55</v>
      </c>
      <c r="G35" s="34" t="s">
        <v>55</v>
      </c>
      <c r="H35" s="35"/>
      <c r="I35" s="34" t="s">
        <v>55</v>
      </c>
    </row>
    <row r="36" spans="1:9" ht="15.75">
      <c r="A36" s="20"/>
      <c r="B36" s="29"/>
      <c r="C36" s="70"/>
      <c r="D36" s="29"/>
      <c r="E36" s="29"/>
      <c r="F36" s="29"/>
      <c r="G36" s="29"/>
      <c r="H36" s="29"/>
      <c r="I36" s="29"/>
    </row>
    <row r="37" spans="1:9" ht="31.5">
      <c r="A37" s="21" t="s">
        <v>73</v>
      </c>
      <c r="B37" s="30">
        <v>200</v>
      </c>
      <c r="C37" s="71" t="s">
        <v>55</v>
      </c>
      <c r="D37" s="69">
        <f>E37+F37+H37</f>
        <v>15398123.409999998</v>
      </c>
      <c r="E37" s="69">
        <f>E38+E49+E68</f>
        <v>14877210.37</v>
      </c>
      <c r="F37" s="69">
        <f>F68+F38+F49</f>
        <v>65345.520000000004</v>
      </c>
      <c r="G37" s="69"/>
      <c r="H37" s="69">
        <f>H68</f>
        <v>455567.51999999996</v>
      </c>
      <c r="I37" s="31"/>
    </row>
    <row r="38" spans="1:9" ht="15.75">
      <c r="A38" s="33" t="s">
        <v>74</v>
      </c>
      <c r="B38" s="34">
        <v>210</v>
      </c>
      <c r="C38" s="70"/>
      <c r="D38" s="35">
        <f>D39+D40+D41+D42+D44+D45+F38</f>
        <v>9634900</v>
      </c>
      <c r="E38" s="35">
        <f>E39+E40+E41+E42+E44+E45</f>
        <v>9625400</v>
      </c>
      <c r="F38" s="35">
        <f>F43</f>
        <v>9500</v>
      </c>
      <c r="G38" s="35"/>
      <c r="H38" s="35"/>
      <c r="I38" s="35"/>
    </row>
    <row r="39" spans="1:9" ht="15.75">
      <c r="A39" s="19" t="s">
        <v>265</v>
      </c>
      <c r="B39" s="34">
        <v>211</v>
      </c>
      <c r="C39" s="70" t="s">
        <v>276</v>
      </c>
      <c r="D39" s="35">
        <f>E39</f>
        <v>6726900</v>
      </c>
      <c r="E39" s="35">
        <v>6726900</v>
      </c>
      <c r="F39" s="35"/>
      <c r="G39" s="35"/>
      <c r="H39" s="35"/>
      <c r="I39" s="29"/>
    </row>
    <row r="40" spans="1:9" ht="15.75">
      <c r="A40" s="32"/>
      <c r="B40" s="28"/>
      <c r="C40" s="70" t="s">
        <v>277</v>
      </c>
      <c r="D40" s="35">
        <f>E40</f>
        <v>626000</v>
      </c>
      <c r="E40" s="35">
        <v>626000</v>
      </c>
      <c r="F40" s="35"/>
      <c r="G40" s="35"/>
      <c r="H40" s="35"/>
      <c r="I40" s="29"/>
    </row>
    <row r="41" spans="1:9" ht="31.5">
      <c r="A41" s="19" t="s">
        <v>266</v>
      </c>
      <c r="B41" s="34">
        <v>212</v>
      </c>
      <c r="C41" s="70" t="s">
        <v>276</v>
      </c>
      <c r="D41" s="35">
        <f>E41</f>
        <v>0</v>
      </c>
      <c r="E41" s="35">
        <v>0</v>
      </c>
      <c r="F41" s="35"/>
      <c r="G41" s="35"/>
      <c r="H41" s="35"/>
      <c r="I41" s="29"/>
    </row>
    <row r="42" spans="1:9" s="36" customFormat="1" ht="15.75">
      <c r="A42" s="19"/>
      <c r="B42" s="34"/>
      <c r="C42" s="70" t="s">
        <v>277</v>
      </c>
      <c r="D42" s="35">
        <f>E42</f>
        <v>52000</v>
      </c>
      <c r="E42" s="35">
        <v>52000</v>
      </c>
      <c r="F42" s="35"/>
      <c r="G42" s="35"/>
      <c r="H42" s="35"/>
      <c r="I42" s="29"/>
    </row>
    <row r="43" spans="1:9" ht="15.75">
      <c r="A43" s="32"/>
      <c r="B43" s="28"/>
      <c r="C43" s="72" t="s">
        <v>282</v>
      </c>
      <c r="D43" s="35">
        <f>F43</f>
        <v>9500</v>
      </c>
      <c r="E43" s="73"/>
      <c r="F43" s="35">
        <v>9500</v>
      </c>
      <c r="G43" s="35"/>
      <c r="H43" s="35"/>
      <c r="I43" s="29"/>
    </row>
    <row r="44" spans="1:9" ht="63">
      <c r="A44" s="19" t="s">
        <v>267</v>
      </c>
      <c r="B44" s="34">
        <v>213</v>
      </c>
      <c r="C44" s="70" t="s">
        <v>276</v>
      </c>
      <c r="D44" s="35">
        <f>E44</f>
        <v>2031500</v>
      </c>
      <c r="E44" s="35">
        <v>2031500</v>
      </c>
      <c r="F44" s="35"/>
      <c r="G44" s="35"/>
      <c r="H44" s="35"/>
      <c r="I44" s="29"/>
    </row>
    <row r="45" spans="1:9" s="36" customFormat="1" ht="15.75">
      <c r="A45" s="20"/>
      <c r="B45" s="29"/>
      <c r="C45" s="70" t="s">
        <v>277</v>
      </c>
      <c r="D45" s="35">
        <f>E45</f>
        <v>189000</v>
      </c>
      <c r="E45" s="35">
        <v>189000</v>
      </c>
      <c r="F45" s="35"/>
      <c r="G45" s="35"/>
      <c r="H45" s="35"/>
      <c r="I45" s="29"/>
    </row>
    <row r="46" spans="1:9" ht="31.5">
      <c r="A46" s="33" t="s">
        <v>71</v>
      </c>
      <c r="B46" s="34">
        <v>220</v>
      </c>
      <c r="C46" s="70"/>
      <c r="D46" s="35"/>
      <c r="E46" s="35"/>
      <c r="F46" s="35"/>
      <c r="G46" s="35"/>
      <c r="H46" s="35"/>
      <c r="I46" s="35"/>
    </row>
    <row r="47" spans="1:9" ht="15.75">
      <c r="A47" s="32"/>
      <c r="B47" s="28"/>
      <c r="C47" s="70"/>
      <c r="D47" s="35"/>
      <c r="E47" s="35"/>
      <c r="F47" s="35"/>
      <c r="G47" s="35"/>
      <c r="H47" s="35"/>
      <c r="I47" s="29"/>
    </row>
    <row r="48" spans="1:9" ht="15.75">
      <c r="A48" s="32"/>
      <c r="B48" s="28"/>
      <c r="C48" s="70"/>
      <c r="D48" s="35"/>
      <c r="E48" s="35"/>
      <c r="F48" s="35"/>
      <c r="G48" s="35"/>
      <c r="H48" s="35"/>
      <c r="I48" s="29"/>
    </row>
    <row r="49" spans="1:9" ht="31.5">
      <c r="A49" s="120" t="s">
        <v>72</v>
      </c>
      <c r="B49" s="121">
        <v>230</v>
      </c>
      <c r="C49" s="122"/>
      <c r="D49" s="123">
        <f>E49+F49</f>
        <v>117024.83</v>
      </c>
      <c r="E49" s="123">
        <f>E52+E54+E56+E50+E57</f>
        <v>112924.83</v>
      </c>
      <c r="F49" s="35">
        <f>F51</f>
        <v>4100</v>
      </c>
      <c r="G49" s="35"/>
      <c r="H49" s="35"/>
      <c r="I49" s="35"/>
    </row>
    <row r="50" spans="1:9" ht="15.75">
      <c r="A50" s="25" t="s">
        <v>371</v>
      </c>
      <c r="B50" s="34"/>
      <c r="C50" s="70" t="s">
        <v>277</v>
      </c>
      <c r="D50" s="35">
        <f>E50</f>
        <v>14907.66</v>
      </c>
      <c r="E50" s="35">
        <v>14907.66</v>
      </c>
      <c r="F50" s="35"/>
      <c r="G50" s="35"/>
      <c r="H50" s="35"/>
      <c r="I50" s="35"/>
    </row>
    <row r="51" spans="1:9" ht="15.75">
      <c r="A51" s="25"/>
      <c r="B51" s="34"/>
      <c r="C51" s="70" t="s">
        <v>286</v>
      </c>
      <c r="D51" s="35">
        <f>F51</f>
        <v>4100</v>
      </c>
      <c r="E51" s="35"/>
      <c r="F51" s="35">
        <v>4100</v>
      </c>
      <c r="G51" s="35"/>
      <c r="H51" s="35"/>
      <c r="I51" s="35"/>
    </row>
    <row r="52" spans="1:9" ht="31.5">
      <c r="A52" s="19" t="s">
        <v>271</v>
      </c>
      <c r="B52" s="34">
        <v>231</v>
      </c>
      <c r="C52" s="70" t="s">
        <v>277</v>
      </c>
      <c r="D52" s="35">
        <f>E52</f>
        <v>81500</v>
      </c>
      <c r="E52" s="35">
        <v>81500</v>
      </c>
      <c r="F52" s="35"/>
      <c r="G52" s="35"/>
      <c r="H52" s="35"/>
      <c r="I52" s="29"/>
    </row>
    <row r="53" spans="1:9" ht="15.75">
      <c r="A53" s="32"/>
      <c r="B53" s="28"/>
      <c r="C53" s="70"/>
      <c r="D53" s="35"/>
      <c r="E53" s="35"/>
      <c r="F53" s="35"/>
      <c r="G53" s="35"/>
      <c r="H53" s="35"/>
      <c r="I53" s="29"/>
    </row>
    <row r="54" spans="1:9" s="36" customFormat="1" ht="15.75">
      <c r="A54" s="19" t="s">
        <v>269</v>
      </c>
      <c r="B54" s="34">
        <v>232</v>
      </c>
      <c r="C54" s="70" t="s">
        <v>277</v>
      </c>
      <c r="D54" s="35">
        <f>E54</f>
        <v>0</v>
      </c>
      <c r="E54" s="35">
        <v>0</v>
      </c>
      <c r="F54" s="35"/>
      <c r="G54" s="35"/>
      <c r="H54" s="35"/>
      <c r="I54" s="29"/>
    </row>
    <row r="55" spans="1:9" ht="15.75">
      <c r="A55" s="32"/>
      <c r="B55" s="28"/>
      <c r="C55" s="70"/>
      <c r="D55" s="35"/>
      <c r="E55" s="35"/>
      <c r="F55" s="35"/>
      <c r="G55" s="35"/>
      <c r="H55" s="35"/>
      <c r="I55" s="29"/>
    </row>
    <row r="56" spans="1:9" ht="15.75">
      <c r="A56" s="19" t="s">
        <v>270</v>
      </c>
      <c r="B56" s="34">
        <v>233</v>
      </c>
      <c r="C56" s="70" t="s">
        <v>277</v>
      </c>
      <c r="D56" s="35">
        <f>E56</f>
        <v>16517.17</v>
      </c>
      <c r="E56" s="35">
        <v>16517.17</v>
      </c>
      <c r="F56" s="35"/>
      <c r="G56" s="35"/>
      <c r="H56" s="35"/>
      <c r="I56" s="29"/>
    </row>
    <row r="57" spans="1:9" s="36" customFormat="1" ht="15.75">
      <c r="A57" s="32"/>
      <c r="B57" s="28"/>
      <c r="C57" s="70" t="s">
        <v>276</v>
      </c>
      <c r="D57" s="35">
        <f>E57</f>
        <v>0</v>
      </c>
      <c r="E57" s="35">
        <v>0</v>
      </c>
      <c r="F57" s="35"/>
      <c r="G57" s="35"/>
      <c r="H57" s="35"/>
      <c r="I57" s="29"/>
    </row>
    <row r="58" spans="1:9" ht="31.5">
      <c r="A58" s="33" t="s">
        <v>75</v>
      </c>
      <c r="B58" s="34">
        <v>240</v>
      </c>
      <c r="C58" s="70"/>
      <c r="D58" s="35"/>
      <c r="E58" s="35"/>
      <c r="F58" s="35"/>
      <c r="G58" s="35"/>
      <c r="H58" s="35"/>
      <c r="I58" s="35"/>
    </row>
    <row r="59" spans="1:9" ht="15.75">
      <c r="A59" s="32"/>
      <c r="B59" s="28"/>
      <c r="C59" s="70"/>
      <c r="D59" s="35"/>
      <c r="E59" s="35"/>
      <c r="F59" s="35"/>
      <c r="G59" s="35"/>
      <c r="H59" s="35"/>
      <c r="I59" s="29"/>
    </row>
    <row r="60" spans="1:9" s="36" customFormat="1" ht="15.75">
      <c r="A60" s="20"/>
      <c r="B60" s="29"/>
      <c r="C60" s="70"/>
      <c r="D60" s="35"/>
      <c r="E60" s="35"/>
      <c r="F60" s="35"/>
      <c r="G60" s="35"/>
      <c r="H60" s="35"/>
      <c r="I60" s="29"/>
    </row>
    <row r="61" spans="1:9" s="36" customFormat="1" ht="31.5">
      <c r="A61" s="33" t="s">
        <v>63</v>
      </c>
      <c r="B61" s="34">
        <v>250</v>
      </c>
      <c r="C61" s="70"/>
      <c r="D61" s="35"/>
      <c r="E61" s="35"/>
      <c r="F61" s="35"/>
      <c r="G61" s="35"/>
      <c r="H61" s="35"/>
      <c r="I61" s="35"/>
    </row>
    <row r="62" spans="1:9" s="36" customFormat="1" ht="15.75">
      <c r="A62" s="32"/>
      <c r="B62" s="28"/>
      <c r="C62" s="70"/>
      <c r="D62" s="35"/>
      <c r="E62" s="35"/>
      <c r="F62" s="35"/>
      <c r="G62" s="35"/>
      <c r="H62" s="35"/>
      <c r="I62" s="29"/>
    </row>
    <row r="63" spans="1:9" s="36" customFormat="1" ht="15.75">
      <c r="A63" s="32"/>
      <c r="B63" s="28"/>
      <c r="C63" s="70"/>
      <c r="D63" s="35"/>
      <c r="E63" s="35"/>
      <c r="F63" s="35"/>
      <c r="G63" s="35"/>
      <c r="H63" s="35"/>
      <c r="I63" s="29"/>
    </row>
    <row r="64" spans="1:9" ht="31.5">
      <c r="A64" s="33" t="s">
        <v>64</v>
      </c>
      <c r="B64" s="34">
        <v>260</v>
      </c>
      <c r="C64" s="70"/>
      <c r="D64" s="35"/>
      <c r="E64" s="35"/>
      <c r="F64" s="35"/>
      <c r="G64" s="35"/>
      <c r="H64" s="35"/>
      <c r="I64" s="35"/>
    </row>
    <row r="65" spans="1:9" ht="15.75">
      <c r="A65" s="33"/>
      <c r="B65" s="34"/>
      <c r="C65" s="70"/>
      <c r="D65" s="35"/>
      <c r="E65" s="35"/>
      <c r="F65" s="35"/>
      <c r="G65" s="35"/>
      <c r="H65" s="35"/>
      <c r="I65" s="35"/>
    </row>
    <row r="66" spans="1:9" s="37" customFormat="1" ht="47.25">
      <c r="A66" s="19" t="s">
        <v>272</v>
      </c>
      <c r="B66" s="34">
        <v>261</v>
      </c>
      <c r="C66" s="70"/>
      <c r="D66" s="35"/>
      <c r="E66" s="35"/>
      <c r="F66" s="35"/>
      <c r="G66" s="35"/>
      <c r="H66" s="35"/>
      <c r="I66" s="35"/>
    </row>
    <row r="67" spans="1:9" ht="15.75">
      <c r="A67" s="33"/>
      <c r="B67" s="34"/>
      <c r="C67" s="70" t="s">
        <v>55</v>
      </c>
      <c r="D67" s="35"/>
      <c r="E67" s="35"/>
      <c r="F67" s="35"/>
      <c r="G67" s="35"/>
      <c r="H67" s="35"/>
      <c r="I67" s="35"/>
    </row>
    <row r="68" spans="1:9" ht="47.25">
      <c r="A68" s="129" t="s">
        <v>268</v>
      </c>
      <c r="B68" s="130">
        <v>262</v>
      </c>
      <c r="C68" s="131"/>
      <c r="D68" s="132">
        <f>E68+F68+H68</f>
        <v>5646198.579999998</v>
      </c>
      <c r="E68" s="132">
        <f>E69+E76+E84+E88+E86+E92+E93+E94+E85+E87+E91</f>
        <v>5138885.539999999</v>
      </c>
      <c r="F68" s="132">
        <f>F95+F98</f>
        <v>51745.520000000004</v>
      </c>
      <c r="G68" s="132"/>
      <c r="H68" s="132">
        <f>H99+H100+H101+H102</f>
        <v>455567.51999999996</v>
      </c>
      <c r="I68" s="35"/>
    </row>
    <row r="69" spans="1:9" s="37" customFormat="1" ht="15.75">
      <c r="A69" s="20"/>
      <c r="B69" s="29"/>
      <c r="C69" s="80" t="s">
        <v>276</v>
      </c>
      <c r="D69" s="81">
        <f aca="true" t="shared" si="1" ref="D69:D94">E69</f>
        <v>220000</v>
      </c>
      <c r="E69" s="81">
        <f>SUM(E70:E75)</f>
        <v>220000</v>
      </c>
      <c r="F69" s="81"/>
      <c r="G69" s="81"/>
      <c r="H69" s="81"/>
      <c r="I69" s="82"/>
    </row>
    <row r="70" spans="1:9" s="37" customFormat="1" ht="15.75">
      <c r="A70" s="74" t="s">
        <v>293</v>
      </c>
      <c r="B70" s="34">
        <v>221</v>
      </c>
      <c r="C70" s="70"/>
      <c r="D70" s="35">
        <f t="shared" si="1"/>
        <v>14800</v>
      </c>
      <c r="E70" s="35">
        <v>14800</v>
      </c>
      <c r="F70" s="35"/>
      <c r="G70" s="35"/>
      <c r="H70" s="35"/>
      <c r="I70" s="29"/>
    </row>
    <row r="71" spans="1:9" s="37" customFormat="1" ht="15.75">
      <c r="A71" s="74" t="s">
        <v>297</v>
      </c>
      <c r="B71" s="77">
        <v>222</v>
      </c>
      <c r="C71" s="78"/>
      <c r="D71" s="79">
        <f t="shared" si="1"/>
        <v>10000</v>
      </c>
      <c r="E71" s="79">
        <v>10000</v>
      </c>
      <c r="F71" s="35"/>
      <c r="G71" s="35"/>
      <c r="H71" s="35"/>
      <c r="I71" s="29"/>
    </row>
    <row r="72" spans="1:9" s="37" customFormat="1" ht="15.75">
      <c r="A72" s="74" t="s">
        <v>294</v>
      </c>
      <c r="B72" s="77">
        <v>226</v>
      </c>
      <c r="C72" s="70"/>
      <c r="D72" s="74">
        <f t="shared" si="1"/>
        <v>45000</v>
      </c>
      <c r="E72" s="74">
        <v>45000</v>
      </c>
      <c r="F72" s="35"/>
      <c r="G72" s="35"/>
      <c r="H72" s="35"/>
      <c r="I72" s="29"/>
    </row>
    <row r="73" spans="1:9" s="37" customFormat="1" ht="15.75">
      <c r="A73" s="74" t="s">
        <v>295</v>
      </c>
      <c r="B73" s="77">
        <v>310</v>
      </c>
      <c r="C73" s="70"/>
      <c r="D73" s="74">
        <f t="shared" si="1"/>
        <v>145244.05</v>
      </c>
      <c r="E73" s="74">
        <v>145244.05</v>
      </c>
      <c r="F73" s="35"/>
      <c r="G73" s="35"/>
      <c r="H73" s="35"/>
      <c r="I73" s="29"/>
    </row>
    <row r="74" spans="1:9" s="37" customFormat="1" ht="31.5">
      <c r="A74" s="74" t="s">
        <v>296</v>
      </c>
      <c r="B74" s="77">
        <v>340</v>
      </c>
      <c r="C74" s="70"/>
      <c r="D74" s="74">
        <f t="shared" si="1"/>
        <v>2000</v>
      </c>
      <c r="E74" s="35">
        <v>2000</v>
      </c>
      <c r="F74" s="35"/>
      <c r="G74" s="35"/>
      <c r="H74" s="35"/>
      <c r="I74" s="29"/>
    </row>
    <row r="75" spans="1:9" s="37" customFormat="1" ht="15.75">
      <c r="A75" s="74" t="s">
        <v>384</v>
      </c>
      <c r="B75" s="77">
        <v>290</v>
      </c>
      <c r="C75" s="70"/>
      <c r="D75" s="74">
        <f t="shared" si="1"/>
        <v>2955.95</v>
      </c>
      <c r="E75" s="35">
        <v>2955.95</v>
      </c>
      <c r="F75" s="35"/>
      <c r="G75" s="35"/>
      <c r="H75" s="35"/>
      <c r="I75" s="29"/>
    </row>
    <row r="76" spans="1:9" ht="15.75">
      <c r="A76" s="20"/>
      <c r="B76" s="20"/>
      <c r="C76" s="80" t="s">
        <v>277</v>
      </c>
      <c r="D76" s="83">
        <f t="shared" si="1"/>
        <v>2361075.17</v>
      </c>
      <c r="E76" s="83">
        <f>SUM(E77:E83)</f>
        <v>2361075.17</v>
      </c>
      <c r="F76" s="83"/>
      <c r="G76" s="83"/>
      <c r="H76" s="83"/>
      <c r="I76" s="84"/>
    </row>
    <row r="77" spans="1:9" ht="15.75">
      <c r="A77" s="74" t="s">
        <v>293</v>
      </c>
      <c r="B77" s="34">
        <v>221</v>
      </c>
      <c r="C77" s="70"/>
      <c r="D77" s="35">
        <f>E77</f>
        <v>259.09</v>
      </c>
      <c r="E77" s="35">
        <v>259.09</v>
      </c>
      <c r="F77" s="79"/>
      <c r="G77" s="79"/>
      <c r="H77" s="79"/>
      <c r="I77" s="117"/>
    </row>
    <row r="78" spans="1:9" ht="15.75">
      <c r="A78" s="74" t="s">
        <v>297</v>
      </c>
      <c r="B78" s="77">
        <v>222</v>
      </c>
      <c r="C78" s="78"/>
      <c r="D78" s="79">
        <f t="shared" si="1"/>
        <v>44640.79</v>
      </c>
      <c r="E78" s="79">
        <v>44640.79</v>
      </c>
      <c r="F78" s="74"/>
      <c r="G78" s="74"/>
      <c r="H78" s="74"/>
      <c r="I78" s="20"/>
    </row>
    <row r="79" spans="1:9" ht="15.75">
      <c r="A79" s="74" t="s">
        <v>298</v>
      </c>
      <c r="B79" s="77">
        <v>223</v>
      </c>
      <c r="C79" s="78"/>
      <c r="D79" s="79">
        <f t="shared" si="1"/>
        <v>1410000</v>
      </c>
      <c r="E79" s="79">
        <v>1410000</v>
      </c>
      <c r="F79" s="74"/>
      <c r="G79" s="74"/>
      <c r="H79" s="74"/>
      <c r="I79" s="20"/>
    </row>
    <row r="80" spans="1:9" ht="31.5">
      <c r="A80" s="74" t="s">
        <v>299</v>
      </c>
      <c r="B80" s="77">
        <v>225</v>
      </c>
      <c r="C80" s="70"/>
      <c r="D80" s="74">
        <f t="shared" si="1"/>
        <v>87299</v>
      </c>
      <c r="E80" s="74">
        <v>87299</v>
      </c>
      <c r="F80" s="74"/>
      <c r="G80" s="74"/>
      <c r="H80" s="74"/>
      <c r="I80" s="20"/>
    </row>
    <row r="81" spans="1:9" ht="15.75">
      <c r="A81" s="74" t="s">
        <v>294</v>
      </c>
      <c r="B81" s="77">
        <v>226</v>
      </c>
      <c r="C81" s="70"/>
      <c r="D81" s="74">
        <f t="shared" si="1"/>
        <v>263815.17</v>
      </c>
      <c r="E81" s="74">
        <v>263815.17</v>
      </c>
      <c r="F81" s="74"/>
      <c r="G81" s="74"/>
      <c r="H81" s="74"/>
      <c r="I81" s="20"/>
    </row>
    <row r="82" spans="1:9" ht="31.5">
      <c r="A82" s="74" t="s">
        <v>300</v>
      </c>
      <c r="B82" s="77">
        <v>340</v>
      </c>
      <c r="C82" s="70"/>
      <c r="D82" s="74">
        <f t="shared" si="1"/>
        <v>552105.17</v>
      </c>
      <c r="E82" s="74">
        <v>552105.17</v>
      </c>
      <c r="F82" s="74"/>
      <c r="G82" s="74"/>
      <c r="H82" s="74"/>
      <c r="I82" s="20"/>
    </row>
    <row r="83" spans="1:9" ht="15.75">
      <c r="A83" s="74" t="s">
        <v>384</v>
      </c>
      <c r="B83" s="77">
        <v>290</v>
      </c>
      <c r="C83" s="70"/>
      <c r="D83" s="74">
        <f t="shared" si="1"/>
        <v>2955.95</v>
      </c>
      <c r="E83" s="74">
        <v>2955.95</v>
      </c>
      <c r="F83" s="74"/>
      <c r="G83" s="74"/>
      <c r="H83" s="74"/>
      <c r="I83" s="20"/>
    </row>
    <row r="84" spans="1:9" ht="31.5">
      <c r="A84" s="74" t="s">
        <v>300</v>
      </c>
      <c r="B84" s="77">
        <v>340</v>
      </c>
      <c r="C84" s="124" t="s">
        <v>278</v>
      </c>
      <c r="D84" s="125">
        <f t="shared" si="1"/>
        <v>110000</v>
      </c>
      <c r="E84" s="125">
        <v>110000</v>
      </c>
      <c r="F84" s="125"/>
      <c r="G84" s="125"/>
      <c r="H84" s="125"/>
      <c r="I84" s="126"/>
    </row>
    <row r="85" spans="1:9" ht="31.5">
      <c r="A85" s="74" t="s">
        <v>300</v>
      </c>
      <c r="B85" s="77">
        <v>340</v>
      </c>
      <c r="C85" s="124" t="s">
        <v>372</v>
      </c>
      <c r="D85" s="125">
        <f>E85</f>
        <v>105000</v>
      </c>
      <c r="E85" s="125">
        <v>105000</v>
      </c>
      <c r="F85" s="125"/>
      <c r="G85" s="125"/>
      <c r="H85" s="125"/>
      <c r="I85" s="126"/>
    </row>
    <row r="86" spans="1:9" s="37" customFormat="1" ht="15.75">
      <c r="A86" s="74" t="s">
        <v>297</v>
      </c>
      <c r="B86" s="77">
        <v>222</v>
      </c>
      <c r="C86" s="124" t="s">
        <v>279</v>
      </c>
      <c r="D86" s="125">
        <f t="shared" si="1"/>
        <v>1856550</v>
      </c>
      <c r="E86" s="125">
        <v>1856550</v>
      </c>
      <c r="F86" s="125"/>
      <c r="G86" s="125"/>
      <c r="H86" s="125"/>
      <c r="I86" s="126"/>
    </row>
    <row r="87" spans="1:9" s="37" customFormat="1" ht="15.75">
      <c r="A87" s="74" t="s">
        <v>297</v>
      </c>
      <c r="B87" s="77">
        <v>222</v>
      </c>
      <c r="C87" s="124" t="s">
        <v>373</v>
      </c>
      <c r="D87" s="125">
        <f>E87</f>
        <v>414600</v>
      </c>
      <c r="E87" s="125">
        <v>414600</v>
      </c>
      <c r="F87" s="125"/>
      <c r="G87" s="125"/>
      <c r="H87" s="125"/>
      <c r="I87" s="126"/>
    </row>
    <row r="88" spans="1:9" s="37" customFormat="1" ht="15.75">
      <c r="A88" s="74"/>
      <c r="B88" s="77"/>
      <c r="C88" s="124" t="s">
        <v>280</v>
      </c>
      <c r="D88" s="125">
        <f t="shared" si="1"/>
        <v>28246.77</v>
      </c>
      <c r="E88" s="125">
        <f>E89+E90</f>
        <v>28246.77</v>
      </c>
      <c r="F88" s="125"/>
      <c r="G88" s="125"/>
      <c r="H88" s="125"/>
      <c r="I88" s="126"/>
    </row>
    <row r="89" spans="1:9" s="37" customFormat="1" ht="31.5">
      <c r="A89" s="74" t="s">
        <v>299</v>
      </c>
      <c r="B89" s="77">
        <v>225</v>
      </c>
      <c r="C89" s="124"/>
      <c r="D89" s="125">
        <f t="shared" si="1"/>
        <v>11493.54</v>
      </c>
      <c r="E89" s="125">
        <v>11493.54</v>
      </c>
      <c r="F89" s="125"/>
      <c r="G89" s="125"/>
      <c r="H89" s="125"/>
      <c r="I89" s="126"/>
    </row>
    <row r="90" spans="1:9" s="37" customFormat="1" ht="31.5">
      <c r="A90" s="74" t="s">
        <v>300</v>
      </c>
      <c r="B90" s="77">
        <v>340</v>
      </c>
      <c r="C90" s="124"/>
      <c r="D90" s="125">
        <f t="shared" si="1"/>
        <v>16753.23</v>
      </c>
      <c r="E90" s="125">
        <v>16753.23</v>
      </c>
      <c r="F90" s="125"/>
      <c r="G90" s="125"/>
      <c r="H90" s="125"/>
      <c r="I90" s="126"/>
    </row>
    <row r="91" spans="1:9" s="37" customFormat="1" ht="31.5">
      <c r="A91" s="74" t="s">
        <v>300</v>
      </c>
      <c r="B91" s="77">
        <v>340</v>
      </c>
      <c r="C91" s="124" t="s">
        <v>374</v>
      </c>
      <c r="D91" s="125">
        <f>E91</f>
        <v>36792</v>
      </c>
      <c r="E91" s="125">
        <v>36792</v>
      </c>
      <c r="F91" s="125"/>
      <c r="G91" s="125"/>
      <c r="H91" s="125"/>
      <c r="I91" s="126"/>
    </row>
    <row r="92" spans="1:10" s="37" customFormat="1" ht="31.5">
      <c r="A92" s="74" t="s">
        <v>300</v>
      </c>
      <c r="B92" s="77">
        <v>340</v>
      </c>
      <c r="C92" s="124" t="s">
        <v>287</v>
      </c>
      <c r="D92" s="125">
        <f t="shared" si="1"/>
        <v>2582.3</v>
      </c>
      <c r="E92" s="125">
        <v>2582.3</v>
      </c>
      <c r="F92" s="125"/>
      <c r="G92" s="125"/>
      <c r="H92" s="125"/>
      <c r="I92" s="126"/>
      <c r="J92" s="93"/>
    </row>
    <row r="93" spans="1:10" s="37" customFormat="1" ht="15.75">
      <c r="A93" s="74" t="s">
        <v>297</v>
      </c>
      <c r="B93" s="77">
        <v>222</v>
      </c>
      <c r="C93" s="124" t="s">
        <v>284</v>
      </c>
      <c r="D93" s="127">
        <f t="shared" si="1"/>
        <v>1457.01</v>
      </c>
      <c r="E93" s="127">
        <v>1457.01</v>
      </c>
      <c r="F93" s="127"/>
      <c r="G93" s="127"/>
      <c r="H93" s="127"/>
      <c r="I93" s="128"/>
      <c r="J93" s="93"/>
    </row>
    <row r="94" spans="1:10" s="37" customFormat="1" ht="31.5">
      <c r="A94" s="74" t="s">
        <v>300</v>
      </c>
      <c r="B94" s="77">
        <v>340</v>
      </c>
      <c r="C94" s="124" t="s">
        <v>288</v>
      </c>
      <c r="D94" s="127">
        <f t="shared" si="1"/>
        <v>2582.29</v>
      </c>
      <c r="E94" s="127">
        <v>2582.29</v>
      </c>
      <c r="F94" s="127"/>
      <c r="G94" s="127"/>
      <c r="H94" s="127"/>
      <c r="I94" s="128"/>
      <c r="J94" s="93"/>
    </row>
    <row r="95" spans="1:9" ht="15.75">
      <c r="A95" s="74"/>
      <c r="B95" s="77"/>
      <c r="C95" s="124" t="s">
        <v>286</v>
      </c>
      <c r="D95" s="125">
        <f>F95</f>
        <v>36295.520000000004</v>
      </c>
      <c r="E95" s="125"/>
      <c r="F95" s="125">
        <f>F96+F97</f>
        <v>36295.520000000004</v>
      </c>
      <c r="G95" s="125"/>
      <c r="H95" s="125"/>
      <c r="I95" s="126"/>
    </row>
    <row r="96" spans="1:9" ht="31.5">
      <c r="A96" s="74" t="s">
        <v>299</v>
      </c>
      <c r="B96" s="77">
        <v>225</v>
      </c>
      <c r="C96" s="124"/>
      <c r="D96" s="125">
        <f>F96</f>
        <v>31145.52</v>
      </c>
      <c r="E96" s="125"/>
      <c r="F96" s="125">
        <v>31145.52</v>
      </c>
      <c r="G96" s="125"/>
      <c r="H96" s="125"/>
      <c r="I96" s="126"/>
    </row>
    <row r="97" spans="1:9" ht="15.75">
      <c r="A97" s="74" t="s">
        <v>294</v>
      </c>
      <c r="B97" s="77">
        <v>226</v>
      </c>
      <c r="C97" s="124"/>
      <c r="D97" s="125">
        <f>F97</f>
        <v>5150</v>
      </c>
      <c r="E97" s="125"/>
      <c r="F97" s="125">
        <v>5150</v>
      </c>
      <c r="G97" s="125"/>
      <c r="H97" s="125"/>
      <c r="I97" s="126"/>
    </row>
    <row r="98" spans="1:9" ht="15.75">
      <c r="A98" s="74" t="s">
        <v>294</v>
      </c>
      <c r="B98" s="77">
        <v>226</v>
      </c>
      <c r="C98" s="124" t="s">
        <v>385</v>
      </c>
      <c r="D98" s="125">
        <f>F98</f>
        <v>15450</v>
      </c>
      <c r="E98" s="125"/>
      <c r="F98" s="125">
        <v>15450</v>
      </c>
      <c r="G98" s="125"/>
      <c r="H98" s="125"/>
      <c r="I98" s="126"/>
    </row>
    <row r="99" spans="1:9" ht="31.5">
      <c r="A99" s="74" t="s">
        <v>300</v>
      </c>
      <c r="B99" s="77">
        <v>340</v>
      </c>
      <c r="C99" s="124" t="s">
        <v>283</v>
      </c>
      <c r="D99" s="125">
        <f>H99</f>
        <v>330000</v>
      </c>
      <c r="E99" s="125"/>
      <c r="F99" s="125"/>
      <c r="G99" s="125"/>
      <c r="H99" s="125">
        <v>330000</v>
      </c>
      <c r="I99" s="126"/>
    </row>
    <row r="100" spans="1:9" ht="31.5">
      <c r="A100" s="74" t="s">
        <v>300</v>
      </c>
      <c r="B100" s="77">
        <v>340</v>
      </c>
      <c r="C100" s="124" t="s">
        <v>285</v>
      </c>
      <c r="D100" s="127">
        <f>H100</f>
        <v>35132.99</v>
      </c>
      <c r="E100" s="127"/>
      <c r="F100" s="127"/>
      <c r="G100" s="127"/>
      <c r="H100" s="127">
        <v>35132.99</v>
      </c>
      <c r="I100" s="128"/>
    </row>
    <row r="101" spans="1:9" ht="31.5">
      <c r="A101" s="74" t="s">
        <v>300</v>
      </c>
      <c r="B101" s="77">
        <v>340</v>
      </c>
      <c r="C101" s="124" t="s">
        <v>387</v>
      </c>
      <c r="D101" s="127">
        <f>H101</f>
        <v>1154.6</v>
      </c>
      <c r="E101" s="127"/>
      <c r="F101" s="127"/>
      <c r="G101" s="127"/>
      <c r="H101" s="127">
        <v>1154.6</v>
      </c>
      <c r="I101" s="128"/>
    </row>
    <row r="102" spans="1:9" ht="15.75">
      <c r="A102" s="74"/>
      <c r="B102" s="77"/>
      <c r="C102" s="124" t="s">
        <v>386</v>
      </c>
      <c r="D102" s="127">
        <f>H102</f>
        <v>89279.93</v>
      </c>
      <c r="E102" s="127"/>
      <c r="F102" s="127"/>
      <c r="G102" s="127"/>
      <c r="H102" s="127">
        <v>89279.93</v>
      </c>
      <c r="I102" s="128"/>
    </row>
    <row r="103" spans="1:9" ht="31.5">
      <c r="A103" s="21" t="s">
        <v>77</v>
      </c>
      <c r="B103" s="30">
        <v>300</v>
      </c>
      <c r="C103" s="70"/>
      <c r="D103" s="69"/>
      <c r="E103" s="69"/>
      <c r="F103" s="69"/>
      <c r="G103" s="69"/>
      <c r="H103" s="69"/>
      <c r="I103" s="31"/>
    </row>
    <row r="104" spans="1:9" ht="15.75">
      <c r="A104" s="25" t="s">
        <v>65</v>
      </c>
      <c r="B104" s="28">
        <v>310</v>
      </c>
      <c r="C104" s="70"/>
      <c r="D104" s="35"/>
      <c r="E104" s="35"/>
      <c r="F104" s="35"/>
      <c r="G104" s="35"/>
      <c r="H104" s="35"/>
      <c r="I104" s="29"/>
    </row>
    <row r="105" spans="1:9" ht="15.75">
      <c r="A105" s="25" t="s">
        <v>66</v>
      </c>
      <c r="B105" s="28">
        <v>320</v>
      </c>
      <c r="C105" s="71" t="s">
        <v>55</v>
      </c>
      <c r="D105" s="35"/>
      <c r="E105" s="35"/>
      <c r="F105" s="35"/>
      <c r="G105" s="35"/>
      <c r="H105" s="35"/>
      <c r="I105" s="29"/>
    </row>
    <row r="106" spans="1:9" ht="31.5">
      <c r="A106" s="21" t="s">
        <v>78</v>
      </c>
      <c r="B106" s="30">
        <v>400</v>
      </c>
      <c r="C106" s="70"/>
      <c r="D106" s="69"/>
      <c r="E106" s="69"/>
      <c r="F106" s="69"/>
      <c r="G106" s="69"/>
      <c r="H106" s="69"/>
      <c r="I106" s="31"/>
    </row>
    <row r="107" spans="1:9" ht="15.75">
      <c r="A107" s="25" t="s">
        <v>67</v>
      </c>
      <c r="B107" s="28">
        <v>410</v>
      </c>
      <c r="C107" s="70"/>
      <c r="D107" s="35"/>
      <c r="E107" s="35"/>
      <c r="F107" s="35"/>
      <c r="G107" s="35"/>
      <c r="H107" s="35"/>
      <c r="I107" s="29"/>
    </row>
    <row r="108" spans="1:9" ht="15.75">
      <c r="A108" s="25" t="s">
        <v>68</v>
      </c>
      <c r="B108" s="28">
        <v>420</v>
      </c>
      <c r="C108" s="71"/>
      <c r="D108" s="35"/>
      <c r="E108" s="35"/>
      <c r="F108" s="35"/>
      <c r="G108" s="35"/>
      <c r="H108" s="35"/>
      <c r="I108" s="29"/>
    </row>
    <row r="109" spans="1:9" ht="15.75">
      <c r="A109" s="21" t="s">
        <v>69</v>
      </c>
      <c r="B109" s="30">
        <v>500</v>
      </c>
      <c r="C109" s="71" t="s">
        <v>55</v>
      </c>
      <c r="D109" s="69">
        <f>D12-D37</f>
        <v>-42909.18999999948</v>
      </c>
      <c r="E109" s="69">
        <f>E12-E37</f>
        <v>-6621.5999999996275</v>
      </c>
      <c r="F109" s="69"/>
      <c r="G109" s="69"/>
      <c r="H109" s="69">
        <f>H12-H37</f>
        <v>-36287.58999999997</v>
      </c>
      <c r="I109" s="69"/>
    </row>
    <row r="110" spans="1:9" ht="15.75">
      <c r="A110" s="21" t="s">
        <v>70</v>
      </c>
      <c r="B110" s="30">
        <v>600</v>
      </c>
      <c r="C110" s="71" t="s">
        <v>55</v>
      </c>
      <c r="D110" s="69"/>
      <c r="E110" s="69"/>
      <c r="F110" s="69"/>
      <c r="G110" s="69"/>
      <c r="H110" s="69"/>
      <c r="I110" s="31"/>
    </row>
  </sheetData>
  <sheetProtection/>
  <mergeCells count="14">
    <mergeCell ref="A7:A10"/>
    <mergeCell ref="B7:B10"/>
    <mergeCell ref="A1:I1"/>
    <mergeCell ref="A3:I3"/>
    <mergeCell ref="A4:I4"/>
    <mergeCell ref="A5:D5"/>
    <mergeCell ref="C7:C10"/>
    <mergeCell ref="D7:I7"/>
    <mergeCell ref="D8:D10"/>
    <mergeCell ref="E8:I8"/>
    <mergeCell ref="E9:E10"/>
    <mergeCell ref="F9:F10"/>
    <mergeCell ref="G9:G10"/>
    <mergeCell ref="H9:I9"/>
  </mergeCells>
  <hyperlinks>
    <hyperlink ref="F9" r:id="rId1" display="consultantplus://offline/ref=AFF9BDDC76612EC8352A33BF3FADFA69A1ED89DCA2BF4A0E3ACBC179C7CD1DFA23961E23CD01ECJCH"/>
  </hyperlinks>
  <printOptions/>
  <pageMargins left="0.75" right="0.75" top="1" bottom="1" header="0.5" footer="0.5"/>
  <pageSetup fitToHeight="14" fitToWidth="1" horizontalDpi="600" verticalDpi="600" orientation="landscape" paperSize="9" scale="73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4"/>
  <sheetViews>
    <sheetView view="pageLayout" zoomScale="90" zoomScaleSheetLayoutView="85" zoomScalePageLayoutView="90" workbookViewId="0" topLeftCell="A4">
      <selection activeCell="I13" sqref="I13"/>
    </sheetView>
  </sheetViews>
  <sheetFormatPr defaultColWidth="9.140625" defaultRowHeight="12.75"/>
  <cols>
    <col min="1" max="1" width="39.00390625" style="0" customWidth="1"/>
    <col min="4" max="12" width="12.57421875" style="0" customWidth="1"/>
  </cols>
  <sheetData>
    <row r="1" spans="1:12" ht="15.75">
      <c r="A1" s="149" t="s">
        <v>79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</row>
    <row r="2" ht="15.75">
      <c r="A2" s="3"/>
    </row>
    <row r="3" spans="1:12" ht="15.75">
      <c r="A3" s="150" t="s">
        <v>80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</row>
    <row r="4" spans="1:12" ht="15.75">
      <c r="A4" s="150" t="s">
        <v>81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</row>
    <row r="5" spans="1:4" ht="15.75">
      <c r="A5" s="154" t="s">
        <v>378</v>
      </c>
      <c r="B5" s="154"/>
      <c r="C5" s="154"/>
      <c r="D5" s="154"/>
    </row>
    <row r="6" ht="15.75">
      <c r="A6" s="3"/>
    </row>
    <row r="7" spans="1:12" ht="15.75" customHeight="1">
      <c r="A7" s="148" t="s">
        <v>22</v>
      </c>
      <c r="B7" s="148" t="s">
        <v>46</v>
      </c>
      <c r="C7" s="148" t="s">
        <v>82</v>
      </c>
      <c r="D7" s="148" t="s">
        <v>83</v>
      </c>
      <c r="E7" s="148"/>
      <c r="F7" s="148"/>
      <c r="G7" s="148"/>
      <c r="H7" s="148"/>
      <c r="I7" s="148"/>
      <c r="J7" s="148"/>
      <c r="K7" s="148"/>
      <c r="L7" s="148"/>
    </row>
    <row r="8" spans="1:12" ht="15.75" customHeight="1">
      <c r="A8" s="148"/>
      <c r="B8" s="148"/>
      <c r="C8" s="148"/>
      <c r="D8" s="148" t="s">
        <v>84</v>
      </c>
      <c r="E8" s="148"/>
      <c r="F8" s="148"/>
      <c r="G8" s="148" t="s">
        <v>25</v>
      </c>
      <c r="H8" s="148"/>
      <c r="I8" s="148"/>
      <c r="J8" s="148"/>
      <c r="K8" s="148"/>
      <c r="L8" s="148"/>
    </row>
    <row r="9" spans="1:12" ht="68.25" customHeight="1">
      <c r="A9" s="148"/>
      <c r="B9" s="148"/>
      <c r="C9" s="148"/>
      <c r="D9" s="148"/>
      <c r="E9" s="148"/>
      <c r="F9" s="148"/>
      <c r="G9" s="155" t="s">
        <v>85</v>
      </c>
      <c r="H9" s="155"/>
      <c r="I9" s="155"/>
      <c r="J9" s="155" t="s">
        <v>86</v>
      </c>
      <c r="K9" s="155"/>
      <c r="L9" s="155"/>
    </row>
    <row r="10" spans="1:12" ht="63">
      <c r="A10" s="148"/>
      <c r="B10" s="148"/>
      <c r="C10" s="148"/>
      <c r="D10" s="19" t="s">
        <v>289</v>
      </c>
      <c r="E10" s="19" t="s">
        <v>290</v>
      </c>
      <c r="F10" s="19" t="s">
        <v>291</v>
      </c>
      <c r="G10" s="19" t="s">
        <v>289</v>
      </c>
      <c r="H10" s="19" t="s">
        <v>290</v>
      </c>
      <c r="I10" s="19" t="s">
        <v>291</v>
      </c>
      <c r="J10" s="19" t="s">
        <v>289</v>
      </c>
      <c r="K10" s="19" t="s">
        <v>290</v>
      </c>
      <c r="L10" s="19" t="s">
        <v>291</v>
      </c>
    </row>
    <row r="11" spans="1:12" ht="15.75">
      <c r="A11" s="19">
        <v>1</v>
      </c>
      <c r="B11" s="19">
        <v>2</v>
      </c>
      <c r="C11" s="19">
        <v>3</v>
      </c>
      <c r="D11" s="19">
        <v>4</v>
      </c>
      <c r="E11" s="19">
        <v>5</v>
      </c>
      <c r="F11" s="19">
        <v>6</v>
      </c>
      <c r="G11" s="19">
        <v>7</v>
      </c>
      <c r="H11" s="19">
        <v>8</v>
      </c>
      <c r="I11" s="19">
        <v>9</v>
      </c>
      <c r="J11" s="19">
        <v>10</v>
      </c>
      <c r="K11" s="19">
        <v>11</v>
      </c>
      <c r="L11" s="19">
        <v>12</v>
      </c>
    </row>
    <row r="12" spans="1:12" ht="47.25">
      <c r="A12" s="20" t="s">
        <v>89</v>
      </c>
      <c r="B12" s="38" t="s">
        <v>88</v>
      </c>
      <c r="C12" s="28" t="s">
        <v>55</v>
      </c>
      <c r="D12" s="29">
        <f aca="true" t="shared" si="0" ref="D12:F14">G12</f>
        <v>5646198.579999998</v>
      </c>
      <c r="E12" s="29">
        <f t="shared" si="0"/>
        <v>4884000</v>
      </c>
      <c r="F12" s="29">
        <f t="shared" si="0"/>
        <v>4841000</v>
      </c>
      <c r="G12" s="29">
        <f>поступления!D68</f>
        <v>5646198.579999998</v>
      </c>
      <c r="H12" s="29">
        <v>4884000</v>
      </c>
      <c r="I12" s="29">
        <v>4841000</v>
      </c>
      <c r="J12" s="29">
        <v>0</v>
      </c>
      <c r="K12" s="29">
        <v>0</v>
      </c>
      <c r="L12" s="29">
        <v>0</v>
      </c>
    </row>
    <row r="13" spans="1:12" ht="47.25">
      <c r="A13" s="25" t="s">
        <v>90</v>
      </c>
      <c r="B13" s="28">
        <v>1001</v>
      </c>
      <c r="C13" s="28" t="s">
        <v>55</v>
      </c>
      <c r="D13" s="29">
        <f t="shared" si="0"/>
        <v>51184</v>
      </c>
      <c r="E13" s="29">
        <f t="shared" si="0"/>
        <v>0</v>
      </c>
      <c r="F13" s="29">
        <f t="shared" si="0"/>
        <v>0</v>
      </c>
      <c r="G13" s="29">
        <v>51184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</row>
    <row r="14" spans="1:12" ht="31.5">
      <c r="A14" s="25" t="s">
        <v>87</v>
      </c>
      <c r="B14" s="28">
        <v>2001</v>
      </c>
      <c r="C14" s="20">
        <v>2017</v>
      </c>
      <c r="D14" s="75">
        <f t="shared" si="0"/>
        <v>5595014.579999998</v>
      </c>
      <c r="E14" s="75">
        <f t="shared" si="0"/>
        <v>4884000</v>
      </c>
      <c r="F14" s="75">
        <f t="shared" si="0"/>
        <v>4841000</v>
      </c>
      <c r="G14" s="76">
        <f>G12-G13</f>
        <v>5595014.579999998</v>
      </c>
      <c r="H14" s="76">
        <f>H12-H13</f>
        <v>4884000</v>
      </c>
      <c r="I14" s="76">
        <f>I12-I13</f>
        <v>4841000</v>
      </c>
      <c r="J14" s="20">
        <v>0</v>
      </c>
      <c r="K14" s="20">
        <v>0</v>
      </c>
      <c r="L14" s="20">
        <v>0</v>
      </c>
    </row>
  </sheetData>
  <sheetProtection/>
  <mergeCells count="12">
    <mergeCell ref="A5:D5"/>
    <mergeCell ref="J9:L9"/>
    <mergeCell ref="A1:L1"/>
    <mergeCell ref="A3:L3"/>
    <mergeCell ref="A4:L4"/>
    <mergeCell ref="A7:A10"/>
    <mergeCell ref="B7:B10"/>
    <mergeCell ref="C7:C10"/>
    <mergeCell ref="D7:L7"/>
    <mergeCell ref="D8:F9"/>
    <mergeCell ref="G8:L8"/>
    <mergeCell ref="G9:I9"/>
  </mergeCells>
  <hyperlinks>
    <hyperlink ref="G9" r:id="rId1" display="consultantplus://offline/ref=AFF9BDDC76612EC8352A33BF3FADFA69A1EC88DCA0BC4A0E3ACBC179C7ECJDH"/>
    <hyperlink ref="J9" r:id="rId2" display="consultantplus://offline/ref=AFF9BDDC76612EC8352A33BF3FADFA69A1ED89DEA2B44A0E3ACBC179C7ECJDH"/>
  </hyperlinks>
  <printOptions/>
  <pageMargins left="0.75" right="0.75" top="1" bottom="1" header="0.5" footer="0.5"/>
  <pageSetup horizontalDpi="600" verticalDpi="600" orientation="landscape" paperSize="9" scale="77"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6"/>
  <sheetViews>
    <sheetView view="pageLayout" zoomScaleSheetLayoutView="85" workbookViewId="0" topLeftCell="A1">
      <selection activeCell="A14" sqref="A14"/>
    </sheetView>
  </sheetViews>
  <sheetFormatPr defaultColWidth="9.140625" defaultRowHeight="12.75"/>
  <cols>
    <col min="1" max="1" width="59.28125" style="0" customWidth="1"/>
    <col min="2" max="2" width="11.28125" style="0" customWidth="1"/>
    <col min="3" max="3" width="19.7109375" style="0" customWidth="1"/>
  </cols>
  <sheetData>
    <row r="1" spans="1:3" ht="15.75">
      <c r="A1" s="149" t="s">
        <v>91</v>
      </c>
      <c r="B1" s="149"/>
      <c r="C1" s="149"/>
    </row>
    <row r="2" ht="15.75">
      <c r="A2" s="3"/>
    </row>
    <row r="3" spans="1:3" ht="13.5">
      <c r="A3" s="156" t="s">
        <v>95</v>
      </c>
      <c r="B3" s="156"/>
      <c r="C3" s="156"/>
    </row>
    <row r="4" spans="1:3" ht="13.5">
      <c r="A4" s="156" t="s">
        <v>96</v>
      </c>
      <c r="B4" s="156"/>
      <c r="C4" s="156"/>
    </row>
    <row r="5" spans="1:3" ht="13.5">
      <c r="A5" s="156" t="s">
        <v>97</v>
      </c>
      <c r="B5" s="156"/>
      <c r="C5" s="156"/>
    </row>
    <row r="6" spans="1:3" ht="13.5">
      <c r="A6" s="156" t="s">
        <v>98</v>
      </c>
      <c r="B6" s="156"/>
      <c r="C6" s="156"/>
    </row>
    <row r="7" ht="15.75">
      <c r="A7" s="3"/>
    </row>
    <row r="8" spans="1:3" ht="63">
      <c r="A8" s="19" t="s">
        <v>22</v>
      </c>
      <c r="B8" s="19" t="s">
        <v>46</v>
      </c>
      <c r="C8" s="19" t="s">
        <v>92</v>
      </c>
    </row>
    <row r="9" spans="1:3" ht="15.75">
      <c r="A9" s="19">
        <v>1</v>
      </c>
      <c r="B9" s="19">
        <v>2</v>
      </c>
      <c r="C9" s="19">
        <v>3</v>
      </c>
    </row>
    <row r="10" spans="1:3" ht="15.75">
      <c r="A10" s="20" t="s">
        <v>69</v>
      </c>
      <c r="B10" s="19">
        <v>10</v>
      </c>
      <c r="C10" s="20"/>
    </row>
    <row r="11" spans="1:3" ht="15.75">
      <c r="A11" s="20" t="s">
        <v>70</v>
      </c>
      <c r="B11" s="19">
        <v>20</v>
      </c>
      <c r="C11" s="20"/>
    </row>
    <row r="12" spans="1:3" ht="15.75">
      <c r="A12" s="20" t="s">
        <v>93</v>
      </c>
      <c r="B12" s="19">
        <v>30</v>
      </c>
      <c r="C12" s="20"/>
    </row>
    <row r="13" spans="1:3" ht="15.75">
      <c r="A13" s="20"/>
      <c r="B13" s="20"/>
      <c r="C13" s="20"/>
    </row>
    <row r="14" spans="1:3" ht="15.75">
      <c r="A14" s="20" t="s">
        <v>94</v>
      </c>
      <c r="B14" s="19">
        <v>40</v>
      </c>
      <c r="C14" s="20"/>
    </row>
    <row r="15" spans="1:3" ht="15.75">
      <c r="A15" s="20"/>
      <c r="B15" s="20"/>
      <c r="C15" s="20"/>
    </row>
    <row r="16" ht="15.75">
      <c r="A16" s="3"/>
    </row>
    <row r="18" spans="1:3" ht="15.75">
      <c r="A18" s="149" t="s">
        <v>99</v>
      </c>
      <c r="B18" s="149"/>
      <c r="C18" s="149"/>
    </row>
    <row r="19" ht="15.75">
      <c r="A19" s="3"/>
    </row>
    <row r="20" spans="1:3" ht="15.75">
      <c r="A20" s="150" t="s">
        <v>100</v>
      </c>
      <c r="B20" s="150"/>
      <c r="C20" s="150"/>
    </row>
    <row r="21" ht="15.75">
      <c r="A21" s="3"/>
    </row>
    <row r="22" spans="1:3" ht="31.5">
      <c r="A22" s="19" t="s">
        <v>22</v>
      </c>
      <c r="B22" s="19" t="s">
        <v>46</v>
      </c>
      <c r="C22" s="19" t="s">
        <v>101</v>
      </c>
    </row>
    <row r="23" spans="1:3" ht="15.75">
      <c r="A23" s="19">
        <v>1</v>
      </c>
      <c r="B23" s="19">
        <v>2</v>
      </c>
      <c r="C23" s="19">
        <v>3</v>
      </c>
    </row>
    <row r="24" spans="1:3" ht="15.75">
      <c r="A24" s="20" t="s">
        <v>102</v>
      </c>
      <c r="B24" s="19">
        <v>10</v>
      </c>
      <c r="C24" s="20"/>
    </row>
    <row r="25" spans="1:3" ht="51.75" customHeight="1">
      <c r="A25" s="39" t="s">
        <v>103</v>
      </c>
      <c r="B25" s="19">
        <v>20</v>
      </c>
      <c r="C25" s="20"/>
    </row>
    <row r="26" spans="1:3" ht="31.5">
      <c r="A26" s="20" t="s">
        <v>104</v>
      </c>
      <c r="B26" s="19">
        <v>30</v>
      </c>
      <c r="C26" s="20"/>
    </row>
  </sheetData>
  <sheetProtection/>
  <mergeCells count="7">
    <mergeCell ref="A6:C6"/>
    <mergeCell ref="A18:C18"/>
    <mergeCell ref="A20:C20"/>
    <mergeCell ref="A1:C1"/>
    <mergeCell ref="A3:C3"/>
    <mergeCell ref="A4:C4"/>
    <mergeCell ref="A5:C5"/>
  </mergeCells>
  <hyperlinks>
    <hyperlink ref="A25" r:id="rId1" display="consultantplus://offline/ref=AFF9BDDC76612EC8352A33BF3FADFA69A1ED89DCA2BF4A0E3ACBC179C7ECJDH"/>
  </hyperlinks>
  <printOptions/>
  <pageMargins left="0.75" right="0.75" top="1" bottom="1" header="0.5" footer="0.5"/>
  <pageSetup horizontalDpi="600" verticalDpi="600" orientation="portrait" paperSize="9" scale="96"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0"/>
  <sheetViews>
    <sheetView view="pageLayout" workbookViewId="0" topLeftCell="A36">
      <selection activeCell="A42" sqref="A42:IV42"/>
    </sheetView>
  </sheetViews>
  <sheetFormatPr defaultColWidth="9.140625" defaultRowHeight="12.75"/>
  <cols>
    <col min="1" max="1" width="23.140625" style="0" customWidth="1"/>
    <col min="2" max="2" width="21.8515625" style="0" customWidth="1"/>
    <col min="3" max="3" width="24.7109375" style="0" customWidth="1"/>
    <col min="4" max="4" width="13.140625" style="0" customWidth="1"/>
    <col min="6" max="6" width="11.57421875" style="0" customWidth="1"/>
    <col min="9" max="9" width="13.57421875" style="0" customWidth="1"/>
    <col min="10" max="10" width="10.8515625" style="0" customWidth="1"/>
  </cols>
  <sheetData>
    <row r="1" spans="1:10" ht="13.5">
      <c r="A1" s="163" t="s">
        <v>105</v>
      </c>
      <c r="B1" s="163"/>
      <c r="C1" s="163"/>
      <c r="D1" s="163"/>
      <c r="E1" s="163"/>
      <c r="F1" s="163"/>
      <c r="G1" s="163"/>
      <c r="H1" s="163"/>
      <c r="I1" s="163"/>
      <c r="J1" s="163"/>
    </row>
    <row r="2" spans="1:10" ht="13.5">
      <c r="A2" s="164" t="s">
        <v>338</v>
      </c>
      <c r="B2" s="164"/>
      <c r="C2" s="164"/>
      <c r="D2" s="164"/>
      <c r="E2" s="164"/>
      <c r="F2" s="164"/>
      <c r="G2" s="164"/>
      <c r="H2" s="164"/>
      <c r="I2" s="164"/>
      <c r="J2" s="164"/>
    </row>
    <row r="3" spans="1:10" ht="13.5">
      <c r="A3" s="94"/>
      <c r="B3" s="94"/>
      <c r="C3" s="94"/>
      <c r="D3" s="94"/>
      <c r="E3" s="94"/>
      <c r="F3" s="94"/>
      <c r="G3" s="94"/>
      <c r="H3" s="94"/>
      <c r="I3" s="94"/>
      <c r="J3" s="94"/>
    </row>
    <row r="4" spans="1:10" ht="13.5">
      <c r="A4" s="163" t="s">
        <v>339</v>
      </c>
      <c r="B4" s="163"/>
      <c r="C4" s="163"/>
      <c r="D4" s="163"/>
      <c r="E4" s="163"/>
      <c r="F4" s="163"/>
      <c r="G4" s="163"/>
      <c r="H4" s="163"/>
      <c r="I4" s="163"/>
      <c r="J4" s="163"/>
    </row>
    <row r="5" spans="1:10" ht="13.5">
      <c r="A5" s="163" t="s">
        <v>340</v>
      </c>
      <c r="B5" s="163"/>
      <c r="C5" s="163"/>
      <c r="D5" s="163"/>
      <c r="E5" s="163"/>
      <c r="F5" s="163"/>
      <c r="G5" s="163"/>
      <c r="H5" s="163"/>
      <c r="I5" s="163"/>
      <c r="J5" s="163"/>
    </row>
    <row r="6" spans="1:10" ht="13.5">
      <c r="A6" s="163" t="s">
        <v>379</v>
      </c>
      <c r="B6" s="163"/>
      <c r="C6" s="163"/>
      <c r="D6" s="163"/>
      <c r="E6" s="163"/>
      <c r="F6" s="163"/>
      <c r="G6" s="163"/>
      <c r="H6" s="163"/>
      <c r="I6" s="163"/>
      <c r="J6" s="163"/>
    </row>
    <row r="7" spans="1:10" ht="13.5">
      <c r="A7" s="156" t="s">
        <v>117</v>
      </c>
      <c r="B7" s="156"/>
      <c r="C7" s="156"/>
      <c r="D7" s="156"/>
      <c r="E7" s="156"/>
      <c r="F7" s="156"/>
      <c r="G7" s="156"/>
      <c r="H7" s="156"/>
      <c r="I7" s="156"/>
      <c r="J7" s="156"/>
    </row>
    <row r="8" spans="1:10" ht="13.5">
      <c r="A8" s="156" t="s">
        <v>118</v>
      </c>
      <c r="B8" s="156"/>
      <c r="C8" s="156"/>
      <c r="D8" s="156"/>
      <c r="E8" s="156"/>
      <c r="F8" s="156"/>
      <c r="G8" s="156"/>
      <c r="H8" s="156"/>
      <c r="I8" s="156"/>
      <c r="J8" s="156"/>
    </row>
    <row r="9" spans="1:10" ht="13.5">
      <c r="A9" s="156" t="s">
        <v>341</v>
      </c>
      <c r="B9" s="156"/>
      <c r="C9" s="156"/>
      <c r="D9" s="156"/>
      <c r="E9" s="156"/>
      <c r="F9" s="156"/>
      <c r="G9" s="156"/>
      <c r="H9" s="156"/>
      <c r="I9" s="156"/>
      <c r="J9" s="156"/>
    </row>
    <row r="10" ht="7.5" customHeight="1">
      <c r="A10" s="40"/>
    </row>
    <row r="11" spans="1:10" ht="12.75">
      <c r="A11" s="41"/>
      <c r="J11" t="s">
        <v>119</v>
      </c>
    </row>
    <row r="12" spans="1:10" ht="13.5">
      <c r="A12" s="40"/>
      <c r="H12" s="157" t="s">
        <v>121</v>
      </c>
      <c r="I12" s="157"/>
      <c r="J12" s="43" t="s">
        <v>120</v>
      </c>
    </row>
    <row r="13" spans="1:10" ht="13.5">
      <c r="A13" s="156" t="s">
        <v>380</v>
      </c>
      <c r="B13" s="156"/>
      <c r="C13" s="156"/>
      <c r="D13" s="156"/>
      <c r="E13" s="156"/>
      <c r="F13" s="156"/>
      <c r="G13" s="156"/>
      <c r="H13" s="157" t="s">
        <v>122</v>
      </c>
      <c r="I13" s="159"/>
      <c r="J13" s="95">
        <v>42825</v>
      </c>
    </row>
    <row r="14" spans="1:10" ht="9" customHeight="1">
      <c r="A14" s="16"/>
      <c r="B14" s="16"/>
      <c r="C14" s="16"/>
      <c r="D14" s="16"/>
      <c r="E14" s="16"/>
      <c r="F14" s="16"/>
      <c r="G14" s="16"/>
      <c r="H14" s="45"/>
      <c r="I14" s="46"/>
      <c r="J14" s="44"/>
    </row>
    <row r="15" spans="1:10" ht="27" customHeight="1">
      <c r="A15" s="161" t="s">
        <v>126</v>
      </c>
      <c r="B15" s="161"/>
      <c r="C15" s="161"/>
      <c r="D15" s="160" t="s">
        <v>342</v>
      </c>
      <c r="E15" s="160"/>
      <c r="F15" s="160"/>
      <c r="G15" s="160"/>
      <c r="H15" s="157" t="s">
        <v>123</v>
      </c>
      <c r="I15" s="159"/>
      <c r="J15" s="111">
        <v>71717641</v>
      </c>
    </row>
    <row r="16" spans="1:10" ht="42" customHeight="1">
      <c r="A16" s="40"/>
      <c r="C16" t="s">
        <v>125</v>
      </c>
      <c r="D16" s="167" t="s">
        <v>343</v>
      </c>
      <c r="E16" s="168"/>
      <c r="F16" s="168"/>
      <c r="G16" s="168"/>
      <c r="H16" s="173" t="s">
        <v>124</v>
      </c>
      <c r="I16" s="159"/>
      <c r="J16" s="118">
        <v>42744</v>
      </c>
    </row>
    <row r="17" spans="1:10" ht="13.5">
      <c r="A17" s="172" t="s">
        <v>127</v>
      </c>
      <c r="B17" s="172"/>
      <c r="C17" s="172"/>
      <c r="D17" s="162"/>
      <c r="E17" s="162"/>
      <c r="F17" s="162"/>
      <c r="G17" s="162"/>
      <c r="H17" s="157" t="s">
        <v>129</v>
      </c>
      <c r="I17" s="157"/>
      <c r="J17" s="111">
        <v>28640828</v>
      </c>
    </row>
    <row r="18" spans="1:10" ht="32.25" customHeight="1">
      <c r="A18" s="161" t="s">
        <v>128</v>
      </c>
      <c r="B18" s="161"/>
      <c r="C18" s="161"/>
      <c r="D18" s="165" t="s">
        <v>304</v>
      </c>
      <c r="E18" s="166"/>
      <c r="F18" s="166"/>
      <c r="G18" s="166"/>
      <c r="H18" s="157" t="s">
        <v>130</v>
      </c>
      <c r="I18" s="157"/>
      <c r="J18" s="111">
        <v>575</v>
      </c>
    </row>
    <row r="19" spans="1:10" ht="30.75" customHeight="1">
      <c r="A19" s="161" t="s">
        <v>131</v>
      </c>
      <c r="B19" s="161"/>
      <c r="C19" s="161"/>
      <c r="D19" s="162"/>
      <c r="E19" s="162"/>
      <c r="F19" s="162"/>
      <c r="G19" s="162"/>
      <c r="H19" s="157" t="s">
        <v>123</v>
      </c>
      <c r="I19" s="157"/>
      <c r="J19" s="44"/>
    </row>
    <row r="20" spans="1:10" ht="30" customHeight="1">
      <c r="A20" s="174" t="s">
        <v>132</v>
      </c>
      <c r="B20" s="174"/>
      <c r="C20" s="174"/>
      <c r="D20" s="174"/>
      <c r="E20" s="174"/>
      <c r="F20" s="174"/>
      <c r="G20" s="174"/>
      <c r="H20" s="157" t="s">
        <v>133</v>
      </c>
      <c r="I20" s="157"/>
      <c r="J20" s="44">
        <v>643</v>
      </c>
    </row>
    <row r="21" spans="1:10" ht="13.5">
      <c r="A21" s="158"/>
      <c r="B21" s="158"/>
      <c r="C21" s="158"/>
      <c r="D21" s="158"/>
      <c r="E21" s="158"/>
      <c r="F21" s="158"/>
      <c r="G21" s="158"/>
      <c r="H21" s="157" t="s">
        <v>135</v>
      </c>
      <c r="I21" s="157"/>
      <c r="J21" s="168"/>
    </row>
    <row r="22" spans="1:10" ht="13.5">
      <c r="A22" s="178" t="s">
        <v>134</v>
      </c>
      <c r="B22" s="178"/>
      <c r="C22" s="178"/>
      <c r="D22" s="178"/>
      <c r="E22" s="178"/>
      <c r="F22" s="178"/>
      <c r="G22" s="178"/>
      <c r="H22" s="157"/>
      <c r="I22" s="157"/>
      <c r="J22" s="168"/>
    </row>
    <row r="23" spans="1:10" ht="9" customHeight="1">
      <c r="A23" s="47"/>
      <c r="B23" s="47"/>
      <c r="C23" s="47"/>
      <c r="D23" s="47"/>
      <c r="E23" s="47"/>
      <c r="F23" s="47"/>
      <c r="G23" s="47"/>
      <c r="H23" s="45"/>
      <c r="I23" s="45"/>
      <c r="J23" s="48"/>
    </row>
    <row r="24" spans="1:10" ht="13.5">
      <c r="A24" s="40" t="s">
        <v>136</v>
      </c>
      <c r="D24" s="177" t="s">
        <v>137</v>
      </c>
      <c r="E24" s="177"/>
      <c r="F24" s="177"/>
      <c r="G24" s="177"/>
      <c r="H24" s="168">
        <v>0</v>
      </c>
      <c r="I24" s="168"/>
      <c r="J24" s="168"/>
    </row>
    <row r="25" spans="1:10" ht="13.5">
      <c r="A25" s="40"/>
      <c r="D25" s="136"/>
      <c r="E25" s="136"/>
      <c r="F25" s="136"/>
      <c r="G25" s="136"/>
      <c r="H25" s="48"/>
      <c r="I25" s="48"/>
      <c r="J25" s="48"/>
    </row>
    <row r="26" spans="1:10" ht="13.5">
      <c r="A26" s="40"/>
      <c r="D26" s="136"/>
      <c r="E26" s="136"/>
      <c r="F26" s="136"/>
      <c r="G26" s="136"/>
      <c r="H26" s="48"/>
      <c r="I26" s="48"/>
      <c r="J26" s="48"/>
    </row>
    <row r="27" ht="10.5" customHeight="1">
      <c r="A27" s="1"/>
    </row>
    <row r="28" spans="1:10" ht="109.5" customHeight="1">
      <c r="A28" s="148" t="s">
        <v>106</v>
      </c>
      <c r="B28" s="148" t="s">
        <v>107</v>
      </c>
      <c r="C28" s="148" t="s">
        <v>47</v>
      </c>
      <c r="D28" s="148" t="s">
        <v>108</v>
      </c>
      <c r="E28" s="148" t="s">
        <v>109</v>
      </c>
      <c r="F28" s="148"/>
      <c r="G28" s="148" t="s">
        <v>110</v>
      </c>
      <c r="H28" s="148"/>
      <c r="I28" s="148" t="s">
        <v>111</v>
      </c>
      <c r="J28" s="148"/>
    </row>
    <row r="29" spans="1:10" ht="15.75">
      <c r="A29" s="148"/>
      <c r="B29" s="148"/>
      <c r="C29" s="148"/>
      <c r="D29" s="148"/>
      <c r="E29" s="19" t="s">
        <v>112</v>
      </c>
      <c r="F29" s="19" t="s">
        <v>113</v>
      </c>
      <c r="G29" s="19" t="s">
        <v>112</v>
      </c>
      <c r="H29" s="19" t="s">
        <v>113</v>
      </c>
      <c r="I29" s="19" t="s">
        <v>114</v>
      </c>
      <c r="J29" s="19" t="s">
        <v>115</v>
      </c>
    </row>
    <row r="30" spans="1:10" ht="15.75">
      <c r="A30" s="19">
        <v>1</v>
      </c>
      <c r="B30" s="19">
        <v>2</v>
      </c>
      <c r="C30" s="19">
        <v>3</v>
      </c>
      <c r="D30" s="19">
        <v>4</v>
      </c>
      <c r="E30" s="19">
        <v>5</v>
      </c>
      <c r="F30" s="19">
        <v>6</v>
      </c>
      <c r="G30" s="19">
        <v>7</v>
      </c>
      <c r="H30" s="19">
        <v>8</v>
      </c>
      <c r="I30" s="19">
        <v>9</v>
      </c>
      <c r="J30" s="19">
        <v>10</v>
      </c>
    </row>
    <row r="31" spans="1:10" ht="51">
      <c r="A31" s="119" t="s">
        <v>292</v>
      </c>
      <c r="B31" s="20"/>
      <c r="C31" s="134" t="s">
        <v>389</v>
      </c>
      <c r="D31" s="20"/>
      <c r="E31" s="20"/>
      <c r="F31" s="20"/>
      <c r="G31" s="20"/>
      <c r="H31" s="20"/>
      <c r="I31" s="20">
        <f>поступления!F31</f>
        <v>40395.52</v>
      </c>
      <c r="J31" s="20"/>
    </row>
    <row r="32" spans="1:10" ht="15.75">
      <c r="A32" s="119"/>
      <c r="B32" s="20"/>
      <c r="C32" s="112" t="s">
        <v>347</v>
      </c>
      <c r="D32" s="20"/>
      <c r="E32" s="20"/>
      <c r="F32" s="20"/>
      <c r="G32" s="20"/>
      <c r="H32" s="20"/>
      <c r="I32" s="20"/>
      <c r="J32" s="20">
        <f>поступления!F96</f>
        <v>31145.52</v>
      </c>
    </row>
    <row r="33" spans="1:10" ht="15.75">
      <c r="A33" s="119"/>
      <c r="B33" s="20"/>
      <c r="C33" s="112" t="s">
        <v>348</v>
      </c>
      <c r="D33" s="20"/>
      <c r="E33" s="20"/>
      <c r="F33" s="20"/>
      <c r="G33" s="20"/>
      <c r="H33" s="20"/>
      <c r="I33" s="20"/>
      <c r="J33" s="20">
        <f>поступления!F97</f>
        <v>5150</v>
      </c>
    </row>
    <row r="34" spans="1:10" ht="15.75">
      <c r="A34" s="119"/>
      <c r="B34" s="20"/>
      <c r="C34" s="133" t="s">
        <v>388</v>
      </c>
      <c r="D34" s="20"/>
      <c r="E34" s="20"/>
      <c r="F34" s="20"/>
      <c r="G34" s="20"/>
      <c r="H34" s="20"/>
      <c r="I34" s="20"/>
      <c r="J34" s="20">
        <f>поступления!F51</f>
        <v>4100</v>
      </c>
    </row>
    <row r="35" spans="1:10" ht="45">
      <c r="A35" s="138" t="s">
        <v>394</v>
      </c>
      <c r="B35" s="20"/>
      <c r="C35" s="134" t="s">
        <v>389</v>
      </c>
      <c r="D35" s="20"/>
      <c r="E35" s="20"/>
      <c r="F35" s="20"/>
      <c r="G35" s="20"/>
      <c r="H35" s="20"/>
      <c r="I35" s="20">
        <f>поступления!F33</f>
        <v>9500</v>
      </c>
      <c r="J35" s="20"/>
    </row>
    <row r="36" spans="1:10" ht="15.75">
      <c r="A36" s="20"/>
      <c r="B36" s="20"/>
      <c r="C36" s="85" t="s">
        <v>349</v>
      </c>
      <c r="D36" s="20"/>
      <c r="E36" s="20"/>
      <c r="F36" s="20"/>
      <c r="G36" s="20"/>
      <c r="H36" s="20"/>
      <c r="I36" s="20"/>
      <c r="J36" s="20">
        <f>поступления!F43</f>
        <v>9500</v>
      </c>
    </row>
    <row r="37" spans="1:10" ht="15.75">
      <c r="A37" s="119" t="s">
        <v>391</v>
      </c>
      <c r="B37" s="20"/>
      <c r="C37" s="134" t="s">
        <v>389</v>
      </c>
      <c r="D37" s="20"/>
      <c r="E37" s="20"/>
      <c r="F37" s="20"/>
      <c r="G37" s="20"/>
      <c r="H37" s="20"/>
      <c r="I37" s="20">
        <f>поступления!F32</f>
        <v>15450</v>
      </c>
      <c r="J37" s="20"/>
    </row>
    <row r="38" spans="1:10" ht="15.75">
      <c r="A38" s="119"/>
      <c r="B38" s="20"/>
      <c r="C38" s="134" t="s">
        <v>390</v>
      </c>
      <c r="D38" s="20"/>
      <c r="E38" s="20"/>
      <c r="F38" s="20"/>
      <c r="G38" s="20"/>
      <c r="H38" s="20"/>
      <c r="I38" s="20"/>
      <c r="J38" s="20">
        <f>поступления!F98</f>
        <v>15450</v>
      </c>
    </row>
    <row r="39" spans="1:10" ht="15.75">
      <c r="A39" s="49"/>
      <c r="B39" s="49"/>
      <c r="C39" s="49"/>
      <c r="D39" s="49"/>
      <c r="E39" s="20" t="s">
        <v>116</v>
      </c>
      <c r="F39" s="20"/>
      <c r="G39" s="19" t="s">
        <v>55</v>
      </c>
      <c r="H39" s="20"/>
      <c r="I39" s="20">
        <f>SUM(I31:I38)</f>
        <v>65345.52</v>
      </c>
      <c r="J39" s="20">
        <f>SUM(J31:J38)</f>
        <v>65345.520000000004</v>
      </c>
    </row>
    <row r="40" spans="1:7" ht="12.75">
      <c r="A40" s="42"/>
      <c r="E40" s="157" t="s">
        <v>138</v>
      </c>
      <c r="F40" s="157"/>
      <c r="G40" s="44"/>
    </row>
    <row r="41" spans="1:7" ht="12.75">
      <c r="A41" s="42"/>
      <c r="E41" s="157" t="s">
        <v>139</v>
      </c>
      <c r="F41" s="157"/>
      <c r="G41" s="44"/>
    </row>
    <row r="42" spans="1:10" s="51" customFormat="1" ht="12.75">
      <c r="A42" s="96" t="s">
        <v>140</v>
      </c>
      <c r="B42" s="97" t="s">
        <v>141</v>
      </c>
      <c r="C42" s="98" t="s">
        <v>346</v>
      </c>
      <c r="D42" s="99"/>
      <c r="E42" s="99"/>
      <c r="F42" s="99"/>
      <c r="G42" s="99"/>
      <c r="H42" s="99"/>
      <c r="I42" s="99"/>
      <c r="J42" s="99"/>
    </row>
    <row r="43" spans="1:10" s="51" customFormat="1" ht="9.75" customHeight="1">
      <c r="A43" s="96"/>
      <c r="B43" s="100" t="s">
        <v>142</v>
      </c>
      <c r="C43" s="100" t="s">
        <v>143</v>
      </c>
      <c r="D43" s="99"/>
      <c r="E43" s="99"/>
      <c r="F43" s="99"/>
      <c r="G43" s="99"/>
      <c r="H43" s="99"/>
      <c r="I43" s="99"/>
      <c r="J43" s="99"/>
    </row>
    <row r="44" spans="1:10" s="51" customFormat="1" ht="23.25" customHeight="1">
      <c r="A44" s="96"/>
      <c r="B44" s="99"/>
      <c r="C44" s="99"/>
      <c r="D44" s="99"/>
      <c r="E44" s="99"/>
      <c r="F44" s="169" t="s">
        <v>149</v>
      </c>
      <c r="G44" s="170"/>
      <c r="H44" s="170"/>
      <c r="I44" s="170"/>
      <c r="J44" s="171"/>
    </row>
    <row r="45" spans="1:10" s="51" customFormat="1" ht="24" customHeight="1">
      <c r="A45" s="96" t="s">
        <v>144</v>
      </c>
      <c r="B45" s="97" t="s">
        <v>141</v>
      </c>
      <c r="C45" s="98" t="s">
        <v>344</v>
      </c>
      <c r="D45" s="101"/>
      <c r="E45" s="99"/>
      <c r="F45" s="53" t="s">
        <v>146</v>
      </c>
      <c r="G45" s="97" t="s">
        <v>151</v>
      </c>
      <c r="H45" s="97" t="s">
        <v>141</v>
      </c>
      <c r="I45" s="102" t="s">
        <v>150</v>
      </c>
      <c r="J45" s="103" t="s">
        <v>147</v>
      </c>
    </row>
    <row r="46" spans="1:10" s="51" customFormat="1" ht="12.75">
      <c r="A46" s="96"/>
      <c r="B46" s="100" t="s">
        <v>142</v>
      </c>
      <c r="C46" s="100" t="s">
        <v>143</v>
      </c>
      <c r="D46" s="99"/>
      <c r="E46" s="99"/>
      <c r="F46" s="104"/>
      <c r="G46" s="54" t="s">
        <v>145</v>
      </c>
      <c r="H46" s="54" t="s">
        <v>142</v>
      </c>
      <c r="I46" s="55" t="s">
        <v>143</v>
      </c>
      <c r="J46" s="56" t="s">
        <v>148</v>
      </c>
    </row>
    <row r="47" spans="1:10" s="51" customFormat="1" ht="12.75">
      <c r="A47" s="96"/>
      <c r="B47" s="99"/>
      <c r="C47" s="99"/>
      <c r="D47" s="99"/>
      <c r="E47" s="99"/>
      <c r="F47" s="175" t="s">
        <v>152</v>
      </c>
      <c r="G47" s="176"/>
      <c r="H47" s="176"/>
      <c r="I47" s="105"/>
      <c r="J47" s="106"/>
    </row>
    <row r="48" spans="1:10" s="51" customFormat="1" ht="25.5">
      <c r="A48" s="96" t="s">
        <v>146</v>
      </c>
      <c r="B48" s="98" t="s">
        <v>382</v>
      </c>
      <c r="C48" s="97" t="s">
        <v>141</v>
      </c>
      <c r="D48" s="107" t="s">
        <v>383</v>
      </c>
      <c r="E48" s="101" t="s">
        <v>345</v>
      </c>
      <c r="F48" s="99"/>
      <c r="G48" s="99"/>
      <c r="H48" s="99"/>
      <c r="I48" s="99"/>
      <c r="J48" s="99"/>
    </row>
    <row r="49" spans="1:10" s="51" customFormat="1" ht="22.5">
      <c r="A49" s="96"/>
      <c r="B49" s="108" t="s">
        <v>145</v>
      </c>
      <c r="C49" s="108" t="s">
        <v>142</v>
      </c>
      <c r="D49" s="109" t="s">
        <v>143</v>
      </c>
      <c r="E49" s="110" t="s">
        <v>148</v>
      </c>
      <c r="F49" s="99"/>
      <c r="G49" s="99"/>
      <c r="H49" s="99"/>
      <c r="I49" s="99"/>
      <c r="J49" s="99"/>
    </row>
    <row r="50" spans="1:10" s="51" customFormat="1" ht="12.75">
      <c r="A50" s="96" t="s">
        <v>381</v>
      </c>
      <c r="B50" s="99"/>
      <c r="C50" s="99"/>
      <c r="D50" s="99"/>
      <c r="E50" s="99"/>
      <c r="F50" s="99"/>
      <c r="G50" s="99"/>
      <c r="H50" s="99"/>
      <c r="I50" s="99"/>
      <c r="J50" s="99"/>
    </row>
    <row r="51" spans="1:10" s="51" customFormat="1" ht="12.75">
      <c r="A51" s="96"/>
      <c r="B51" s="99"/>
      <c r="C51" s="99"/>
      <c r="D51" s="99"/>
      <c r="E51" s="99"/>
      <c r="F51" s="99"/>
      <c r="G51" s="99"/>
      <c r="H51" s="99"/>
      <c r="I51" s="99"/>
      <c r="J51" s="99"/>
    </row>
    <row r="52" s="51" customFormat="1" ht="12.75">
      <c r="A52" s="50"/>
    </row>
    <row r="53" s="51" customFormat="1" ht="12.75">
      <c r="A53" s="50"/>
    </row>
    <row r="54" s="51" customFormat="1" ht="12.75">
      <c r="A54" s="50"/>
    </row>
    <row r="55" s="51" customFormat="1" ht="12.75">
      <c r="A55" s="50"/>
    </row>
    <row r="56" s="51" customFormat="1" ht="12.75">
      <c r="A56" s="50"/>
    </row>
    <row r="57" s="51" customFormat="1" ht="12.75">
      <c r="A57" s="50"/>
    </row>
    <row r="58" s="51" customFormat="1" ht="12.75">
      <c r="A58" s="50"/>
    </row>
    <row r="59" s="51" customFormat="1" ht="12.75">
      <c r="A59" s="50"/>
    </row>
    <row r="60" s="51" customFormat="1" ht="12.75">
      <c r="A60" s="50"/>
    </row>
    <row r="61" s="51" customFormat="1" ht="12.75"/>
    <row r="62" s="51" customFormat="1" ht="12.75"/>
    <row r="63" s="51" customFormat="1" ht="12.75"/>
    <row r="64" s="51" customFormat="1" ht="12.75"/>
    <row r="65" s="51" customFormat="1" ht="12.75"/>
    <row r="66" s="51" customFormat="1" ht="12.75"/>
    <row r="67" s="51" customFormat="1" ht="12.75"/>
    <row r="68" s="51" customFormat="1" ht="12.75"/>
    <row r="69" s="51" customFormat="1" ht="12.75"/>
    <row r="70" s="51" customFormat="1" ht="12.75"/>
    <row r="71" s="51" customFormat="1" ht="12.75"/>
    <row r="72" s="51" customFormat="1" ht="12.75"/>
    <row r="73" s="52" customFormat="1" ht="15"/>
    <row r="74" s="52" customFormat="1" ht="15"/>
    <row r="75" s="52" customFormat="1" ht="15"/>
    <row r="76" s="52" customFormat="1" ht="15"/>
    <row r="77" s="52" customFormat="1" ht="15"/>
    <row r="78" s="52" customFormat="1" ht="15"/>
    <row r="79" s="52" customFormat="1" ht="15"/>
    <row r="80" s="52" customFormat="1" ht="15"/>
    <row r="81" s="52" customFormat="1" ht="15"/>
    <row r="82" s="52" customFormat="1" ht="15"/>
    <row r="83" s="52" customFormat="1" ht="15"/>
    <row r="84" s="52" customFormat="1" ht="15"/>
    <row r="85" s="52" customFormat="1" ht="15"/>
    <row r="86" s="1" customFormat="1" ht="15.75"/>
    <row r="87" s="1" customFormat="1" ht="15.75"/>
    <row r="88" s="1" customFormat="1" ht="15.75"/>
    <row r="89" s="1" customFormat="1" ht="15.75"/>
    <row r="90" s="1" customFormat="1" ht="15.75"/>
    <row r="91" s="1" customFormat="1" ht="15.75"/>
    <row r="92" s="1" customFormat="1" ht="15.75"/>
    <row r="93" s="1" customFormat="1" ht="15.75"/>
    <row r="94" s="1" customFormat="1" ht="15.75"/>
    <row r="95" s="1" customFormat="1" ht="15.75"/>
    <row r="96" s="1" customFormat="1" ht="15.75"/>
    <row r="97" s="1" customFormat="1" ht="15.75"/>
    <row r="98" s="1" customFormat="1" ht="15.75"/>
    <row r="99" s="1" customFormat="1" ht="15.75"/>
    <row r="100" s="1" customFormat="1" ht="15.75"/>
    <row r="101" s="1" customFormat="1" ht="15.75"/>
    <row r="102" s="1" customFormat="1" ht="15.75"/>
    <row r="103" s="1" customFormat="1" ht="15.75"/>
    <row r="104" s="1" customFormat="1" ht="15.75"/>
    <row r="105" s="1" customFormat="1" ht="15.75"/>
    <row r="106" s="1" customFormat="1" ht="15.75"/>
    <row r="107" s="1" customFormat="1" ht="15.75"/>
    <row r="108" s="1" customFormat="1" ht="15.75"/>
    <row r="109" s="1" customFormat="1" ht="15.75"/>
    <row r="110" s="1" customFormat="1" ht="15.75"/>
    <row r="111" s="1" customFormat="1" ht="15.75"/>
    <row r="112" s="1" customFormat="1" ht="15.75"/>
  </sheetData>
  <sheetProtection/>
  <mergeCells count="44">
    <mergeCell ref="F47:H47"/>
    <mergeCell ref="H21:I22"/>
    <mergeCell ref="J21:J22"/>
    <mergeCell ref="D24:G24"/>
    <mergeCell ref="H24:J24"/>
    <mergeCell ref="E41:F41"/>
    <mergeCell ref="A22:G22"/>
    <mergeCell ref="I28:J28"/>
    <mergeCell ref="D28:D29"/>
    <mergeCell ref="D16:G16"/>
    <mergeCell ref="F44:J44"/>
    <mergeCell ref="A17:C17"/>
    <mergeCell ref="H16:I16"/>
    <mergeCell ref="D19:G19"/>
    <mergeCell ref="H20:I20"/>
    <mergeCell ref="H17:I17"/>
    <mergeCell ref="H18:I18"/>
    <mergeCell ref="H19:I19"/>
    <mergeCell ref="A20:G20"/>
    <mergeCell ref="D18:G18"/>
    <mergeCell ref="E40:F40"/>
    <mergeCell ref="E28:F28"/>
    <mergeCell ref="G28:H28"/>
    <mergeCell ref="A19:C19"/>
    <mergeCell ref="A28:A29"/>
    <mergeCell ref="B28:B29"/>
    <mergeCell ref="C28:C29"/>
    <mergeCell ref="A1:J1"/>
    <mergeCell ref="A2:J2"/>
    <mergeCell ref="A4:J4"/>
    <mergeCell ref="A8:J8"/>
    <mergeCell ref="A5:J5"/>
    <mergeCell ref="A6:J6"/>
    <mergeCell ref="A7:J7"/>
    <mergeCell ref="A9:J9"/>
    <mergeCell ref="A13:G13"/>
    <mergeCell ref="H12:I12"/>
    <mergeCell ref="A21:G21"/>
    <mergeCell ref="H13:I13"/>
    <mergeCell ref="H15:I15"/>
    <mergeCell ref="D15:G15"/>
    <mergeCell ref="A15:C15"/>
    <mergeCell ref="D17:G17"/>
    <mergeCell ref="A18:C18"/>
  </mergeCells>
  <printOptions/>
  <pageMargins left="0.75" right="0.75" top="1" bottom="0.73125" header="0.5" footer="0.5"/>
  <pageSetup fitToHeight="14" fitToWidth="1"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06"/>
  <sheetViews>
    <sheetView view="pageLayout" workbookViewId="0" topLeftCell="A179">
      <selection activeCell="J197" sqref="J197"/>
    </sheetView>
  </sheetViews>
  <sheetFormatPr defaultColWidth="9.140625" defaultRowHeight="12.75"/>
  <cols>
    <col min="1" max="1" width="7.7109375" style="0" customWidth="1"/>
    <col min="2" max="2" width="10.8515625" style="0" customWidth="1"/>
    <col min="6" max="6" width="8.00390625" style="0" customWidth="1"/>
    <col min="8" max="8" width="11.28125" style="0" customWidth="1"/>
    <col min="9" max="9" width="11.00390625" style="0" customWidth="1"/>
    <col min="10" max="10" width="18.00390625" style="0" customWidth="1"/>
  </cols>
  <sheetData>
    <row r="1" spans="1:10" ht="15">
      <c r="A1" s="197" t="s">
        <v>350</v>
      </c>
      <c r="B1" s="197"/>
      <c r="C1" s="197"/>
      <c r="D1" s="197"/>
      <c r="E1" s="197"/>
      <c r="F1" s="197"/>
      <c r="G1" s="197"/>
      <c r="H1" s="197"/>
      <c r="I1" s="197"/>
      <c r="J1" s="197"/>
    </row>
    <row r="2" spans="1:10" ht="15">
      <c r="A2" s="197" t="s">
        <v>153</v>
      </c>
      <c r="B2" s="197"/>
      <c r="C2" s="197"/>
      <c r="D2" s="197"/>
      <c r="E2" s="197"/>
      <c r="F2" s="197"/>
      <c r="G2" s="197"/>
      <c r="H2" s="197"/>
      <c r="I2" s="197"/>
      <c r="J2" s="197"/>
    </row>
    <row r="3" spans="1:10" ht="15">
      <c r="A3" s="197" t="s">
        <v>154</v>
      </c>
      <c r="B3" s="197"/>
      <c r="C3" s="197"/>
      <c r="D3" s="197"/>
      <c r="E3" s="197"/>
      <c r="F3" s="197"/>
      <c r="G3" s="197"/>
      <c r="H3" s="197"/>
      <c r="I3" s="197"/>
      <c r="J3" s="197"/>
    </row>
    <row r="4" spans="1:10" ht="15">
      <c r="A4" s="197" t="s">
        <v>226</v>
      </c>
      <c r="B4" s="197"/>
      <c r="C4" s="197"/>
      <c r="D4" s="197"/>
      <c r="E4" s="197"/>
      <c r="F4" s="197"/>
      <c r="G4" s="197"/>
      <c r="H4" s="197"/>
      <c r="I4" s="197"/>
      <c r="J4" s="197"/>
    </row>
    <row r="5" spans="1:10" ht="15">
      <c r="A5" s="197" t="s">
        <v>227</v>
      </c>
      <c r="B5" s="197"/>
      <c r="C5" s="197"/>
      <c r="D5" s="197"/>
      <c r="E5" s="197"/>
      <c r="F5" s="197"/>
      <c r="G5" s="197"/>
      <c r="H5" s="197"/>
      <c r="I5" s="197"/>
      <c r="J5" s="197"/>
    </row>
    <row r="6" ht="15">
      <c r="A6" s="57"/>
    </row>
    <row r="7" spans="1:10" ht="15">
      <c r="A7" s="197"/>
      <c r="B7" s="197"/>
      <c r="C7" s="197"/>
      <c r="D7" s="197"/>
      <c r="E7" s="197"/>
      <c r="F7" s="197"/>
      <c r="G7" s="197"/>
      <c r="H7" s="197"/>
      <c r="I7" s="197"/>
      <c r="J7" s="197"/>
    </row>
    <row r="8" ht="15">
      <c r="A8" s="57"/>
    </row>
    <row r="9" spans="1:10" ht="13.5">
      <c r="A9" s="156" t="s">
        <v>228</v>
      </c>
      <c r="B9" s="156"/>
      <c r="C9" s="156"/>
      <c r="D9" s="156"/>
      <c r="E9" s="156"/>
      <c r="F9" s="156"/>
      <c r="G9" s="156"/>
      <c r="H9" s="156"/>
      <c r="I9" s="156"/>
      <c r="J9" s="156"/>
    </row>
    <row r="10" spans="1:10" ht="13.5">
      <c r="A10" s="156" t="s">
        <v>229</v>
      </c>
      <c r="B10" s="156"/>
      <c r="C10" s="156"/>
      <c r="D10" s="156"/>
      <c r="E10" s="156"/>
      <c r="F10" s="156"/>
      <c r="G10" s="156"/>
      <c r="H10" s="156"/>
      <c r="I10" s="156"/>
      <c r="J10" s="156"/>
    </row>
    <row r="11" spans="1:10" ht="13.5">
      <c r="A11" s="156" t="s">
        <v>230</v>
      </c>
      <c r="B11" s="156"/>
      <c r="C11" s="156"/>
      <c r="D11" s="156"/>
      <c r="E11" s="156"/>
      <c r="F11" s="156"/>
      <c r="G11" s="156"/>
      <c r="H11" s="156"/>
      <c r="I11" s="156"/>
      <c r="J11" s="156"/>
    </row>
    <row r="12" ht="13.5">
      <c r="A12" s="40"/>
    </row>
    <row r="13" spans="1:10" ht="13.5">
      <c r="A13" s="156" t="s">
        <v>231</v>
      </c>
      <c r="B13" s="156"/>
      <c r="C13" s="156"/>
      <c r="D13" s="156"/>
      <c r="E13" s="156"/>
      <c r="F13" s="156"/>
      <c r="G13" s="156"/>
      <c r="H13" s="156"/>
      <c r="I13" s="156"/>
      <c r="J13" s="156"/>
    </row>
    <row r="14" ht="13.5">
      <c r="A14" s="40"/>
    </row>
    <row r="15" spans="1:10" ht="13.5">
      <c r="A15" s="172" t="s">
        <v>155</v>
      </c>
      <c r="B15" s="172"/>
      <c r="C15" s="172"/>
      <c r="D15" s="172"/>
      <c r="E15" s="172"/>
      <c r="F15" s="172"/>
      <c r="G15" s="172"/>
      <c r="H15" s="172"/>
      <c r="I15" s="172"/>
      <c r="J15" s="172"/>
    </row>
    <row r="16" spans="1:10" ht="13.5">
      <c r="A16" s="172" t="s">
        <v>156</v>
      </c>
      <c r="B16" s="172"/>
      <c r="C16" s="172"/>
      <c r="D16" s="172"/>
      <c r="E16" s="172"/>
      <c r="F16" s="172"/>
      <c r="G16" s="172"/>
      <c r="H16" s="172"/>
      <c r="I16" s="172"/>
      <c r="J16" s="172"/>
    </row>
    <row r="17" ht="13.5">
      <c r="A17" s="40"/>
    </row>
    <row r="18" spans="1:10" ht="13.5">
      <c r="A18" s="156" t="s">
        <v>157</v>
      </c>
      <c r="B18" s="156"/>
      <c r="C18" s="156"/>
      <c r="D18" s="156"/>
      <c r="E18" s="156"/>
      <c r="F18" s="156"/>
      <c r="G18" s="156"/>
      <c r="H18" s="156"/>
      <c r="I18" s="156"/>
      <c r="J18" s="156"/>
    </row>
    <row r="19" ht="15">
      <c r="A19" s="58"/>
    </row>
    <row r="20" spans="1:10" ht="15" customHeight="1">
      <c r="A20" s="180" t="s">
        <v>21</v>
      </c>
      <c r="B20" s="180" t="s">
        <v>158</v>
      </c>
      <c r="C20" s="180" t="s">
        <v>159</v>
      </c>
      <c r="D20" s="180" t="s">
        <v>160</v>
      </c>
      <c r="E20" s="180"/>
      <c r="F20" s="180"/>
      <c r="G20" s="180"/>
      <c r="H20" s="180" t="s">
        <v>161</v>
      </c>
      <c r="I20" s="180" t="s">
        <v>162</v>
      </c>
      <c r="J20" s="180" t="s">
        <v>163</v>
      </c>
    </row>
    <row r="21" spans="1:10" ht="15" customHeight="1">
      <c r="A21" s="180"/>
      <c r="B21" s="180"/>
      <c r="C21" s="180"/>
      <c r="D21" s="180" t="s">
        <v>49</v>
      </c>
      <c r="E21" s="180" t="s">
        <v>25</v>
      </c>
      <c r="F21" s="180"/>
      <c r="G21" s="180"/>
      <c r="H21" s="180"/>
      <c r="I21" s="180"/>
      <c r="J21" s="180"/>
    </row>
    <row r="22" spans="1:10" ht="120">
      <c r="A22" s="180"/>
      <c r="B22" s="180"/>
      <c r="C22" s="180"/>
      <c r="D22" s="180"/>
      <c r="E22" s="60" t="s">
        <v>164</v>
      </c>
      <c r="F22" s="60" t="s">
        <v>165</v>
      </c>
      <c r="G22" s="60" t="s">
        <v>166</v>
      </c>
      <c r="H22" s="180"/>
      <c r="I22" s="180"/>
      <c r="J22" s="180"/>
    </row>
    <row r="23" spans="1:10" ht="15">
      <c r="A23" s="60">
        <v>1</v>
      </c>
      <c r="B23" s="60">
        <v>2</v>
      </c>
      <c r="C23" s="60">
        <v>3</v>
      </c>
      <c r="D23" s="60">
        <v>4</v>
      </c>
      <c r="E23" s="60">
        <v>5</v>
      </c>
      <c r="F23" s="60">
        <v>6</v>
      </c>
      <c r="G23" s="60">
        <v>7</v>
      </c>
      <c r="H23" s="60">
        <v>8</v>
      </c>
      <c r="I23" s="60">
        <v>9</v>
      </c>
      <c r="J23" s="60">
        <v>10</v>
      </c>
    </row>
    <row r="24" spans="1:10" ht="15">
      <c r="A24" s="60">
        <v>1</v>
      </c>
      <c r="B24" s="60" t="s">
        <v>351</v>
      </c>
      <c r="C24" s="60">
        <v>5.5</v>
      </c>
      <c r="D24" s="113">
        <f>E24+G24+F24</f>
        <v>92558</v>
      </c>
      <c r="E24" s="113">
        <v>47717</v>
      </c>
      <c r="F24" s="113">
        <v>27566</v>
      </c>
      <c r="G24" s="113">
        <v>17275</v>
      </c>
      <c r="H24" s="113"/>
      <c r="I24" s="113"/>
      <c r="J24" s="113">
        <v>1110700</v>
      </c>
    </row>
    <row r="25" spans="1:10" ht="52.5" customHeight="1">
      <c r="A25" s="60">
        <v>2</v>
      </c>
      <c r="B25" s="60" t="s">
        <v>355</v>
      </c>
      <c r="C25" s="60">
        <v>1</v>
      </c>
      <c r="D25" s="113">
        <f>E25+G25+F25</f>
        <v>70883</v>
      </c>
      <c r="E25" s="113">
        <v>10475</v>
      </c>
      <c r="F25" s="113">
        <v>8833</v>
      </c>
      <c r="G25" s="113">
        <v>51575</v>
      </c>
      <c r="H25" s="113"/>
      <c r="I25" s="113"/>
      <c r="J25" s="113">
        <v>850600</v>
      </c>
    </row>
    <row r="26" spans="1:10" ht="15">
      <c r="A26" s="60">
        <v>3</v>
      </c>
      <c r="B26" s="60" t="s">
        <v>352</v>
      </c>
      <c r="C26" s="60">
        <v>29.29</v>
      </c>
      <c r="D26" s="113">
        <f>E26+G26+F26</f>
        <v>330942</v>
      </c>
      <c r="E26" s="113">
        <v>157717</v>
      </c>
      <c r="F26" s="113">
        <v>149467</v>
      </c>
      <c r="G26" s="113">
        <v>23758</v>
      </c>
      <c r="H26" s="113"/>
      <c r="I26" s="113"/>
      <c r="J26" s="113">
        <v>3971300</v>
      </c>
    </row>
    <row r="27" spans="1:10" ht="30">
      <c r="A27" s="60">
        <v>4</v>
      </c>
      <c r="B27" s="60" t="s">
        <v>353</v>
      </c>
      <c r="C27" s="60">
        <v>17.1</v>
      </c>
      <c r="D27" s="113">
        <f>E27+G27+F27</f>
        <v>118358</v>
      </c>
      <c r="E27" s="113">
        <v>57654</v>
      </c>
      <c r="F27" s="113">
        <v>60704</v>
      </c>
      <c r="G27" s="113"/>
      <c r="H27" s="113"/>
      <c r="I27" s="113"/>
      <c r="J27" s="113">
        <v>1420300</v>
      </c>
    </row>
    <row r="28" spans="1:10" ht="15">
      <c r="A28" s="179" t="s">
        <v>167</v>
      </c>
      <c r="B28" s="179"/>
      <c r="C28" s="62" t="s">
        <v>168</v>
      </c>
      <c r="D28" s="60">
        <f>D24+D26+D27</f>
        <v>541858</v>
      </c>
      <c r="E28" s="60" t="s">
        <v>168</v>
      </c>
      <c r="F28" s="60" t="s">
        <v>168</v>
      </c>
      <c r="G28" s="60" t="s">
        <v>168</v>
      </c>
      <c r="H28" s="60" t="s">
        <v>168</v>
      </c>
      <c r="I28" s="60" t="s">
        <v>168</v>
      </c>
      <c r="J28" s="60">
        <f>SUM(J24:J27)</f>
        <v>7352900</v>
      </c>
    </row>
    <row r="29" ht="15">
      <c r="A29" s="58"/>
    </row>
    <row r="30" spans="1:10" ht="13.5">
      <c r="A30" s="156" t="s">
        <v>232</v>
      </c>
      <c r="B30" s="156"/>
      <c r="C30" s="156"/>
      <c r="D30" s="156"/>
      <c r="E30" s="156"/>
      <c r="F30" s="156"/>
      <c r="G30" s="156"/>
      <c r="H30" s="156"/>
      <c r="I30" s="156"/>
      <c r="J30" s="156"/>
    </row>
    <row r="31" spans="1:10" ht="13.5">
      <c r="A31" s="156" t="s">
        <v>233</v>
      </c>
      <c r="B31" s="156"/>
      <c r="C31" s="156"/>
      <c r="D31" s="156"/>
      <c r="E31" s="156"/>
      <c r="F31" s="156"/>
      <c r="G31" s="156"/>
      <c r="H31" s="156"/>
      <c r="I31" s="156"/>
      <c r="J31" s="156"/>
    </row>
    <row r="32" ht="15">
      <c r="A32" s="58"/>
    </row>
    <row r="33" spans="1:10" ht="30" customHeight="1">
      <c r="A33" s="60" t="s">
        <v>21</v>
      </c>
      <c r="B33" s="180" t="s">
        <v>169</v>
      </c>
      <c r="C33" s="180"/>
      <c r="D33" s="180"/>
      <c r="E33" s="180" t="s">
        <v>170</v>
      </c>
      <c r="F33" s="180"/>
      <c r="G33" s="180" t="s">
        <v>171</v>
      </c>
      <c r="H33" s="180"/>
      <c r="I33" s="60" t="s">
        <v>172</v>
      </c>
      <c r="J33" s="60" t="s">
        <v>173</v>
      </c>
    </row>
    <row r="34" spans="1:10" ht="15">
      <c r="A34" s="60">
        <v>1</v>
      </c>
      <c r="B34" s="180">
        <v>2</v>
      </c>
      <c r="C34" s="180"/>
      <c r="D34" s="180"/>
      <c r="E34" s="180">
        <v>3</v>
      </c>
      <c r="F34" s="180"/>
      <c r="G34" s="180">
        <v>4</v>
      </c>
      <c r="H34" s="180"/>
      <c r="I34" s="60">
        <v>5</v>
      </c>
      <c r="J34" s="60">
        <v>6</v>
      </c>
    </row>
    <row r="35" spans="1:10" ht="15">
      <c r="A35" s="60">
        <v>1</v>
      </c>
      <c r="B35" s="180" t="s">
        <v>356</v>
      </c>
      <c r="C35" s="180"/>
      <c r="D35" s="180"/>
      <c r="E35" s="180">
        <v>1</v>
      </c>
      <c r="F35" s="180"/>
      <c r="G35" s="180">
        <v>1</v>
      </c>
      <c r="H35" s="180"/>
      <c r="I35" s="60">
        <v>1</v>
      </c>
      <c r="J35" s="60">
        <f>поступления!F43</f>
        <v>9500</v>
      </c>
    </row>
    <row r="36" spans="1:10" ht="15">
      <c r="A36" s="60"/>
      <c r="B36" s="180"/>
      <c r="C36" s="180"/>
      <c r="D36" s="180"/>
      <c r="E36" s="180"/>
      <c r="F36" s="180"/>
      <c r="G36" s="180"/>
      <c r="H36" s="180"/>
      <c r="I36" s="60"/>
      <c r="J36" s="60"/>
    </row>
    <row r="37" spans="1:10" ht="15">
      <c r="A37" s="60"/>
      <c r="B37" s="180" t="s">
        <v>236</v>
      </c>
      <c r="C37" s="180"/>
      <c r="D37" s="180"/>
      <c r="E37" s="180" t="s">
        <v>168</v>
      </c>
      <c r="F37" s="180"/>
      <c r="G37" s="180" t="s">
        <v>168</v>
      </c>
      <c r="H37" s="180"/>
      <c r="I37" s="60" t="s">
        <v>168</v>
      </c>
      <c r="J37" s="114">
        <f>J35</f>
        <v>9500</v>
      </c>
    </row>
    <row r="38" ht="15">
      <c r="A38" s="58"/>
    </row>
    <row r="39" spans="1:10" ht="13.5">
      <c r="A39" s="156" t="s">
        <v>234</v>
      </c>
      <c r="B39" s="156"/>
      <c r="C39" s="156"/>
      <c r="D39" s="156"/>
      <c r="E39" s="156"/>
      <c r="F39" s="156"/>
      <c r="G39" s="156"/>
      <c r="H39" s="156"/>
      <c r="I39" s="156"/>
      <c r="J39" s="156"/>
    </row>
    <row r="40" spans="1:10" ht="13.5">
      <c r="A40" s="156" t="s">
        <v>235</v>
      </c>
      <c r="B40" s="156"/>
      <c r="C40" s="156"/>
      <c r="D40" s="156"/>
      <c r="E40" s="156"/>
      <c r="F40" s="156"/>
      <c r="G40" s="156"/>
      <c r="H40" s="156"/>
      <c r="I40" s="156"/>
      <c r="J40" s="156"/>
    </row>
    <row r="41" ht="15">
      <c r="A41" s="58"/>
    </row>
    <row r="42" spans="1:10" ht="75" customHeight="1">
      <c r="A42" s="60" t="s">
        <v>21</v>
      </c>
      <c r="B42" s="180" t="s">
        <v>169</v>
      </c>
      <c r="C42" s="180"/>
      <c r="D42" s="180"/>
      <c r="E42" s="180"/>
      <c r="F42" s="180" t="s">
        <v>174</v>
      </c>
      <c r="G42" s="180"/>
      <c r="H42" s="60" t="s">
        <v>175</v>
      </c>
      <c r="I42" s="60" t="s">
        <v>176</v>
      </c>
      <c r="J42" s="60" t="s">
        <v>173</v>
      </c>
    </row>
    <row r="43" spans="1:10" ht="15">
      <c r="A43" s="60">
        <v>1</v>
      </c>
      <c r="B43" s="180">
        <v>2</v>
      </c>
      <c r="C43" s="180"/>
      <c r="D43" s="180"/>
      <c r="E43" s="180"/>
      <c r="F43" s="180">
        <v>3</v>
      </c>
      <c r="G43" s="180"/>
      <c r="H43" s="60">
        <v>4</v>
      </c>
      <c r="I43" s="60">
        <v>5</v>
      </c>
      <c r="J43" s="60">
        <v>6</v>
      </c>
    </row>
    <row r="44" spans="1:10" ht="15">
      <c r="A44" s="60"/>
      <c r="B44" s="180"/>
      <c r="C44" s="180"/>
      <c r="D44" s="180"/>
      <c r="E44" s="180"/>
      <c r="F44" s="180"/>
      <c r="G44" s="180"/>
      <c r="H44" s="60"/>
      <c r="I44" s="60"/>
      <c r="J44" s="60"/>
    </row>
    <row r="45" spans="1:10" ht="15">
      <c r="A45" s="60"/>
      <c r="B45" s="180"/>
      <c r="C45" s="180"/>
      <c r="D45" s="180"/>
      <c r="E45" s="180"/>
      <c r="F45" s="180"/>
      <c r="G45" s="180"/>
      <c r="H45" s="60"/>
      <c r="I45" s="60"/>
      <c r="J45" s="60"/>
    </row>
    <row r="46" spans="1:10" ht="15">
      <c r="A46" s="60"/>
      <c r="B46" s="180" t="s">
        <v>236</v>
      </c>
      <c r="C46" s="180"/>
      <c r="D46" s="180"/>
      <c r="E46" s="180"/>
      <c r="F46" s="180" t="s">
        <v>168</v>
      </c>
      <c r="G46" s="180"/>
      <c r="H46" s="60" t="s">
        <v>168</v>
      </c>
      <c r="I46" s="60" t="s">
        <v>168</v>
      </c>
      <c r="J46" s="60"/>
    </row>
    <row r="47" ht="15">
      <c r="A47" s="58"/>
    </row>
    <row r="48" spans="1:10" ht="13.5">
      <c r="A48" s="156" t="s">
        <v>258</v>
      </c>
      <c r="B48" s="156"/>
      <c r="C48" s="156"/>
      <c r="D48" s="156"/>
      <c r="E48" s="156"/>
      <c r="F48" s="156"/>
      <c r="G48" s="156"/>
      <c r="H48" s="156"/>
      <c r="I48" s="156"/>
      <c r="J48" s="156"/>
    </row>
    <row r="49" spans="1:10" ht="13.5">
      <c r="A49" s="156" t="s">
        <v>259</v>
      </c>
      <c r="B49" s="156"/>
      <c r="C49" s="156"/>
      <c r="D49" s="156"/>
      <c r="E49" s="156"/>
      <c r="F49" s="156"/>
      <c r="G49" s="156"/>
      <c r="H49" s="156"/>
      <c r="I49" s="156"/>
      <c r="J49" s="156"/>
    </row>
    <row r="50" spans="1:10" ht="13.5">
      <c r="A50" s="156" t="s">
        <v>260</v>
      </c>
      <c r="B50" s="156"/>
      <c r="C50" s="156"/>
      <c r="D50" s="156"/>
      <c r="E50" s="156"/>
      <c r="F50" s="156"/>
      <c r="G50" s="156"/>
      <c r="H50" s="156"/>
      <c r="I50" s="156"/>
      <c r="J50" s="156"/>
    </row>
    <row r="51" spans="1:10" ht="13.5">
      <c r="A51" s="156" t="s">
        <v>261</v>
      </c>
      <c r="B51" s="156"/>
      <c r="C51" s="156"/>
      <c r="D51" s="156"/>
      <c r="E51" s="156"/>
      <c r="F51" s="156"/>
      <c r="G51" s="156"/>
      <c r="H51" s="156"/>
      <c r="I51" s="156"/>
      <c r="J51" s="156"/>
    </row>
    <row r="52" ht="15">
      <c r="A52" s="58"/>
    </row>
    <row r="53" spans="1:10" ht="105" customHeight="1">
      <c r="A53" s="60" t="s">
        <v>21</v>
      </c>
      <c r="B53" s="180" t="s">
        <v>177</v>
      </c>
      <c r="C53" s="180"/>
      <c r="D53" s="180"/>
      <c r="E53" s="180"/>
      <c r="F53" s="180"/>
      <c r="G53" s="180"/>
      <c r="H53" s="180"/>
      <c r="I53" s="62" t="s">
        <v>178</v>
      </c>
      <c r="J53" s="62" t="s">
        <v>179</v>
      </c>
    </row>
    <row r="54" spans="1:10" ht="15">
      <c r="A54" s="60">
        <v>1</v>
      </c>
      <c r="B54" s="180">
        <v>2</v>
      </c>
      <c r="C54" s="180"/>
      <c r="D54" s="180"/>
      <c r="E54" s="180"/>
      <c r="F54" s="180"/>
      <c r="G54" s="180"/>
      <c r="H54" s="180"/>
      <c r="I54" s="60">
        <v>3</v>
      </c>
      <c r="J54" s="63">
        <v>4</v>
      </c>
    </row>
    <row r="55" spans="1:10" ht="15" customHeight="1">
      <c r="A55" s="64">
        <v>1</v>
      </c>
      <c r="B55" s="190" t="s">
        <v>180</v>
      </c>
      <c r="C55" s="191"/>
      <c r="D55" s="191"/>
      <c r="E55" s="191"/>
      <c r="F55" s="191"/>
      <c r="G55" s="191"/>
      <c r="H55" s="192"/>
      <c r="I55" s="64">
        <v>7352900</v>
      </c>
      <c r="J55" s="44"/>
    </row>
    <row r="56" spans="1:10" ht="15" customHeight="1">
      <c r="A56" s="64" t="s">
        <v>181</v>
      </c>
      <c r="B56" s="193" t="s">
        <v>237</v>
      </c>
      <c r="C56" s="194"/>
      <c r="D56" s="194"/>
      <c r="E56" s="194"/>
      <c r="F56" s="194"/>
      <c r="G56" s="194"/>
      <c r="H56" s="195"/>
      <c r="I56" s="65"/>
      <c r="J56" s="44">
        <v>1617600</v>
      </c>
    </row>
    <row r="57" spans="1:10" ht="15" customHeight="1">
      <c r="A57" s="64" t="s">
        <v>182</v>
      </c>
      <c r="B57" s="193" t="s">
        <v>238</v>
      </c>
      <c r="C57" s="194"/>
      <c r="D57" s="194"/>
      <c r="E57" s="194"/>
      <c r="F57" s="194"/>
      <c r="G57" s="194"/>
      <c r="H57" s="195"/>
      <c r="I57" s="64"/>
      <c r="J57" s="44"/>
    </row>
    <row r="58" spans="1:10" ht="45.75" customHeight="1">
      <c r="A58" s="64" t="s">
        <v>183</v>
      </c>
      <c r="B58" s="193" t="s">
        <v>240</v>
      </c>
      <c r="C58" s="194"/>
      <c r="D58" s="194"/>
      <c r="E58" s="194"/>
      <c r="F58" s="194"/>
      <c r="G58" s="194"/>
      <c r="H58" s="195"/>
      <c r="I58" s="64"/>
      <c r="J58" s="44"/>
    </row>
    <row r="59" spans="1:10" ht="30" customHeight="1">
      <c r="A59" s="64">
        <v>2</v>
      </c>
      <c r="B59" s="190" t="s">
        <v>241</v>
      </c>
      <c r="C59" s="191"/>
      <c r="D59" s="191"/>
      <c r="E59" s="191"/>
      <c r="F59" s="191"/>
      <c r="G59" s="191"/>
      <c r="H59" s="192"/>
      <c r="I59" s="64" t="s">
        <v>239</v>
      </c>
      <c r="J59" s="44">
        <f>J60+J62</f>
        <v>227900</v>
      </c>
    </row>
    <row r="60" spans="1:10" ht="46.5" customHeight="1">
      <c r="A60" s="64" t="s">
        <v>184</v>
      </c>
      <c r="B60" s="193" t="s">
        <v>242</v>
      </c>
      <c r="C60" s="194"/>
      <c r="D60" s="194"/>
      <c r="E60" s="194"/>
      <c r="F60" s="194"/>
      <c r="G60" s="194"/>
      <c r="H60" s="195"/>
      <c r="I60" s="64">
        <v>7352900</v>
      </c>
      <c r="J60" s="44">
        <v>213200</v>
      </c>
    </row>
    <row r="61" spans="1:10" ht="30" customHeight="1">
      <c r="A61" s="64" t="s">
        <v>185</v>
      </c>
      <c r="B61" s="193" t="s">
        <v>186</v>
      </c>
      <c r="C61" s="194"/>
      <c r="D61" s="194"/>
      <c r="E61" s="194"/>
      <c r="F61" s="194"/>
      <c r="G61" s="194"/>
      <c r="H61" s="195"/>
      <c r="I61" s="64"/>
      <c r="J61" s="44"/>
    </row>
    <row r="62" spans="1:10" ht="46.5" customHeight="1">
      <c r="A62" s="64" t="s">
        <v>187</v>
      </c>
      <c r="B62" s="193" t="s">
        <v>188</v>
      </c>
      <c r="C62" s="194"/>
      <c r="D62" s="194"/>
      <c r="E62" s="194"/>
      <c r="F62" s="194"/>
      <c r="G62" s="194"/>
      <c r="H62" s="195"/>
      <c r="I62" s="64">
        <v>7352900</v>
      </c>
      <c r="J62" s="44">
        <v>14700</v>
      </c>
    </row>
    <row r="63" spans="1:10" ht="30" customHeight="1">
      <c r="A63" s="64" t="s">
        <v>189</v>
      </c>
      <c r="B63" s="196" t="s">
        <v>354</v>
      </c>
      <c r="C63" s="196"/>
      <c r="D63" s="196"/>
      <c r="E63" s="196"/>
      <c r="F63" s="196"/>
      <c r="G63" s="196"/>
      <c r="H63" s="196"/>
      <c r="I63" s="64"/>
      <c r="J63" s="44"/>
    </row>
    <row r="64" spans="1:10" ht="30" customHeight="1">
      <c r="A64" s="64" t="s">
        <v>191</v>
      </c>
      <c r="B64" s="196" t="s">
        <v>190</v>
      </c>
      <c r="C64" s="196"/>
      <c r="D64" s="196"/>
      <c r="E64" s="196"/>
      <c r="F64" s="196"/>
      <c r="G64" s="196"/>
      <c r="H64" s="196"/>
      <c r="I64" s="64"/>
      <c r="J64" s="44"/>
    </row>
    <row r="65" spans="1:10" ht="30" customHeight="1">
      <c r="A65" s="64">
        <v>3</v>
      </c>
      <c r="B65" s="190" t="s">
        <v>192</v>
      </c>
      <c r="C65" s="191"/>
      <c r="D65" s="191"/>
      <c r="E65" s="191"/>
      <c r="F65" s="191"/>
      <c r="G65" s="191"/>
      <c r="H65" s="192"/>
      <c r="I65" s="64">
        <v>7352900</v>
      </c>
      <c r="J65" s="44">
        <v>375000</v>
      </c>
    </row>
    <row r="66" spans="1:10" ht="15">
      <c r="A66" s="64"/>
      <c r="B66" s="179" t="s">
        <v>167</v>
      </c>
      <c r="C66" s="179"/>
      <c r="D66" s="179"/>
      <c r="E66" s="179"/>
      <c r="F66" s="179"/>
      <c r="G66" s="179"/>
      <c r="H66" s="179"/>
      <c r="I66" s="64" t="s">
        <v>239</v>
      </c>
      <c r="J66" s="44">
        <f>J56+J59+J65</f>
        <v>2220500</v>
      </c>
    </row>
    <row r="67" ht="15">
      <c r="A67" s="58"/>
    </row>
    <row r="68" spans="1:10" ht="13.5">
      <c r="A68" s="156" t="s">
        <v>193</v>
      </c>
      <c r="B68" s="156"/>
      <c r="C68" s="156"/>
      <c r="D68" s="156"/>
      <c r="E68" s="156"/>
      <c r="F68" s="156"/>
      <c r="G68" s="156"/>
      <c r="H68" s="156"/>
      <c r="I68" s="156"/>
      <c r="J68" s="156"/>
    </row>
    <row r="69" spans="1:10" ht="13.5">
      <c r="A69" s="172" t="s">
        <v>194</v>
      </c>
      <c r="B69" s="172"/>
      <c r="C69" s="172"/>
      <c r="D69" s="172"/>
      <c r="E69" s="172"/>
      <c r="F69" s="172"/>
      <c r="G69" s="172"/>
      <c r="H69" s="172"/>
      <c r="I69" s="172"/>
      <c r="J69" s="172"/>
    </row>
    <row r="70" spans="1:10" ht="12.75">
      <c r="A70" s="189" t="s">
        <v>195</v>
      </c>
      <c r="B70" s="189"/>
      <c r="C70" s="189"/>
      <c r="D70" s="189"/>
      <c r="E70" s="189"/>
      <c r="F70" s="189"/>
      <c r="G70" s="189"/>
      <c r="H70" s="189"/>
      <c r="I70" s="189"/>
      <c r="J70" s="189"/>
    </row>
    <row r="71" spans="1:10" ht="13.5">
      <c r="A71" s="172" t="s">
        <v>196</v>
      </c>
      <c r="B71" s="172"/>
      <c r="C71" s="172"/>
      <c r="D71" s="172"/>
      <c r="E71" s="172"/>
      <c r="F71" s="172"/>
      <c r="G71" s="172"/>
      <c r="H71" s="172"/>
      <c r="I71" s="172"/>
      <c r="J71" s="172"/>
    </row>
    <row r="72" spans="1:10" ht="13.5">
      <c r="A72" s="172" t="s">
        <v>197</v>
      </c>
      <c r="B72" s="172"/>
      <c r="C72" s="172"/>
      <c r="D72" s="172"/>
      <c r="E72" s="172"/>
      <c r="F72" s="172"/>
      <c r="G72" s="172"/>
      <c r="H72" s="172"/>
      <c r="I72" s="172"/>
      <c r="J72" s="172"/>
    </row>
    <row r="73" spans="1:10" ht="13.5">
      <c r="A73" s="172" t="s">
        <v>198</v>
      </c>
      <c r="B73" s="172"/>
      <c r="C73" s="172"/>
      <c r="D73" s="172"/>
      <c r="E73" s="172"/>
      <c r="F73" s="172"/>
      <c r="G73" s="172"/>
      <c r="H73" s="172"/>
      <c r="I73" s="172"/>
      <c r="J73" s="172"/>
    </row>
    <row r="74" spans="1:10" ht="13.5">
      <c r="A74" s="172" t="s">
        <v>199</v>
      </c>
      <c r="B74" s="172"/>
      <c r="C74" s="172"/>
      <c r="D74" s="172"/>
      <c r="E74" s="172"/>
      <c r="F74" s="172"/>
      <c r="G74" s="172"/>
      <c r="H74" s="172"/>
      <c r="I74" s="172"/>
      <c r="J74" s="172"/>
    </row>
    <row r="75" ht="13.5">
      <c r="A75" s="40"/>
    </row>
    <row r="76" spans="1:10" ht="13.5">
      <c r="A76" s="156" t="s">
        <v>256</v>
      </c>
      <c r="B76" s="156"/>
      <c r="C76" s="156"/>
      <c r="D76" s="156"/>
      <c r="E76" s="156"/>
      <c r="F76" s="156"/>
      <c r="G76" s="156"/>
      <c r="H76" s="156"/>
      <c r="I76" s="156"/>
      <c r="J76" s="156"/>
    </row>
    <row r="77" spans="1:10" ht="13.5">
      <c r="A77" s="156" t="s">
        <v>257</v>
      </c>
      <c r="B77" s="156"/>
      <c r="C77" s="156"/>
      <c r="D77" s="156"/>
      <c r="E77" s="156"/>
      <c r="F77" s="156"/>
      <c r="G77" s="156"/>
      <c r="H77" s="156"/>
      <c r="I77" s="156"/>
      <c r="J77" s="156"/>
    </row>
    <row r="78" ht="13.5">
      <c r="A78" s="40"/>
    </row>
    <row r="79" spans="1:10" ht="13.5">
      <c r="A79" s="156" t="s">
        <v>155</v>
      </c>
      <c r="B79" s="156"/>
      <c r="C79" s="156"/>
      <c r="D79" s="156"/>
      <c r="E79" s="156"/>
      <c r="F79" s="156"/>
      <c r="G79" s="156"/>
      <c r="H79" s="156"/>
      <c r="I79" s="156"/>
      <c r="J79" s="156"/>
    </row>
    <row r="80" spans="1:10" ht="13.5">
      <c r="A80" s="156" t="s">
        <v>156</v>
      </c>
      <c r="B80" s="156"/>
      <c r="C80" s="156"/>
      <c r="D80" s="156"/>
      <c r="E80" s="156"/>
      <c r="F80" s="156"/>
      <c r="G80" s="156"/>
      <c r="H80" s="156"/>
      <c r="I80" s="156"/>
      <c r="J80" s="156"/>
    </row>
    <row r="81" ht="15">
      <c r="A81" s="58"/>
    </row>
    <row r="82" spans="1:10" ht="60">
      <c r="A82" s="60" t="s">
        <v>21</v>
      </c>
      <c r="B82" s="180" t="s">
        <v>22</v>
      </c>
      <c r="C82" s="180"/>
      <c r="D82" s="180"/>
      <c r="E82" s="180"/>
      <c r="F82" s="180"/>
      <c r="G82" s="60" t="s">
        <v>200</v>
      </c>
      <c r="H82" s="180" t="s">
        <v>201</v>
      </c>
      <c r="I82" s="180"/>
      <c r="J82" s="60" t="s">
        <v>202</v>
      </c>
    </row>
    <row r="83" spans="1:10" ht="15">
      <c r="A83" s="60">
        <v>1</v>
      </c>
      <c r="B83" s="180">
        <v>2</v>
      </c>
      <c r="C83" s="180"/>
      <c r="D83" s="180"/>
      <c r="E83" s="180"/>
      <c r="F83" s="180"/>
      <c r="G83" s="60">
        <v>3</v>
      </c>
      <c r="H83" s="180">
        <v>4</v>
      </c>
      <c r="I83" s="180"/>
      <c r="J83" s="60">
        <v>5</v>
      </c>
    </row>
    <row r="84" spans="1:10" ht="15">
      <c r="A84" s="60"/>
      <c r="B84" s="44"/>
      <c r="C84" s="44"/>
      <c r="D84" s="44"/>
      <c r="E84" s="44"/>
      <c r="F84" s="60"/>
      <c r="G84" s="60"/>
      <c r="H84" s="180"/>
      <c r="I84" s="180"/>
      <c r="J84" s="60"/>
    </row>
    <row r="85" spans="1:10" ht="15">
      <c r="A85" s="60"/>
      <c r="B85" s="44"/>
      <c r="C85" s="44"/>
      <c r="D85" s="44"/>
      <c r="E85" s="44"/>
      <c r="F85" s="60"/>
      <c r="G85" s="60"/>
      <c r="H85" s="180"/>
      <c r="I85" s="180"/>
      <c r="J85" s="60"/>
    </row>
    <row r="86" spans="1:10" ht="15">
      <c r="A86" s="60"/>
      <c r="B86" s="44"/>
      <c r="C86" s="44"/>
      <c r="D86" s="44"/>
      <c r="E86" s="44"/>
      <c r="F86" s="61" t="s">
        <v>167</v>
      </c>
      <c r="G86" s="60" t="s">
        <v>168</v>
      </c>
      <c r="H86" s="180" t="s">
        <v>239</v>
      </c>
      <c r="I86" s="180"/>
      <c r="J86" s="60"/>
    </row>
    <row r="87" ht="15">
      <c r="A87" s="58"/>
    </row>
    <row r="88" spans="1:10" ht="13.5">
      <c r="A88" s="156" t="s">
        <v>254</v>
      </c>
      <c r="B88" s="156"/>
      <c r="C88" s="156"/>
      <c r="D88" s="156"/>
      <c r="E88" s="156"/>
      <c r="F88" s="156"/>
      <c r="G88" s="156"/>
      <c r="H88" s="156"/>
      <c r="I88" s="156"/>
      <c r="J88" s="156"/>
    </row>
    <row r="89" spans="1:10" ht="13.5">
      <c r="A89" s="156" t="s">
        <v>255</v>
      </c>
      <c r="B89" s="156"/>
      <c r="C89" s="156"/>
      <c r="D89" s="156"/>
      <c r="E89" s="156"/>
      <c r="F89" s="156"/>
      <c r="G89" s="156"/>
      <c r="H89" s="156"/>
      <c r="I89" s="156"/>
      <c r="J89" s="156"/>
    </row>
    <row r="90" ht="13.5">
      <c r="A90" s="40"/>
    </row>
    <row r="91" spans="1:10" ht="13.5">
      <c r="A91" s="156" t="s">
        <v>155</v>
      </c>
      <c r="B91" s="156"/>
      <c r="C91" s="156"/>
      <c r="D91" s="156"/>
      <c r="E91" s="156"/>
      <c r="F91" s="156"/>
      <c r="G91" s="156"/>
      <c r="H91" s="156"/>
      <c r="I91" s="156"/>
      <c r="J91" s="156"/>
    </row>
    <row r="92" spans="1:10" ht="13.5">
      <c r="A92" s="156" t="s">
        <v>156</v>
      </c>
      <c r="B92" s="156"/>
      <c r="C92" s="156"/>
      <c r="D92" s="156"/>
      <c r="E92" s="156"/>
      <c r="F92" s="156"/>
      <c r="G92" s="156"/>
      <c r="H92" s="156"/>
      <c r="I92" s="156"/>
      <c r="J92" s="156"/>
    </row>
    <row r="93" ht="15">
      <c r="A93" s="58"/>
    </row>
    <row r="94" spans="1:10" ht="48" customHeight="1">
      <c r="A94" s="60" t="s">
        <v>21</v>
      </c>
      <c r="B94" s="180" t="s">
        <v>169</v>
      </c>
      <c r="C94" s="180"/>
      <c r="D94" s="180"/>
      <c r="E94" s="180"/>
      <c r="F94" s="180"/>
      <c r="G94" s="60" t="s">
        <v>203</v>
      </c>
      <c r="H94" s="60" t="s">
        <v>204</v>
      </c>
      <c r="I94" s="180" t="s">
        <v>205</v>
      </c>
      <c r="J94" s="180"/>
    </row>
    <row r="95" spans="1:10" ht="15">
      <c r="A95" s="60">
        <v>1</v>
      </c>
      <c r="B95" s="180">
        <v>2</v>
      </c>
      <c r="C95" s="180"/>
      <c r="D95" s="180"/>
      <c r="E95" s="180"/>
      <c r="F95" s="180"/>
      <c r="G95" s="60">
        <v>3</v>
      </c>
      <c r="H95" s="60">
        <v>4</v>
      </c>
      <c r="I95" s="180">
        <v>5</v>
      </c>
      <c r="J95" s="180"/>
    </row>
    <row r="96" spans="1:10" ht="15">
      <c r="A96" s="60">
        <v>1</v>
      </c>
      <c r="B96" s="180" t="s">
        <v>371</v>
      </c>
      <c r="C96" s="180"/>
      <c r="D96" s="180"/>
      <c r="E96" s="180"/>
      <c r="F96" s="180"/>
      <c r="G96" s="60"/>
      <c r="H96" s="60"/>
      <c r="I96" s="180">
        <f>поступления!E50+поступления!F51</f>
        <v>19007.66</v>
      </c>
      <c r="J96" s="180"/>
    </row>
    <row r="97" spans="1:10" ht="41.25" customHeight="1">
      <c r="A97" s="60">
        <v>1</v>
      </c>
      <c r="B97" s="180" t="s">
        <v>271</v>
      </c>
      <c r="C97" s="180"/>
      <c r="D97" s="180"/>
      <c r="E97" s="180"/>
      <c r="F97" s="180"/>
      <c r="G97" s="60"/>
      <c r="H97" s="60"/>
      <c r="I97" s="180">
        <f>поступления!E52</f>
        <v>81500</v>
      </c>
      <c r="J97" s="180"/>
    </row>
    <row r="98" spans="1:10" ht="15">
      <c r="A98" s="60">
        <v>2</v>
      </c>
      <c r="B98" s="180" t="s">
        <v>269</v>
      </c>
      <c r="C98" s="180"/>
      <c r="D98" s="180"/>
      <c r="E98" s="180"/>
      <c r="F98" s="180"/>
      <c r="G98" s="60"/>
      <c r="H98" s="60"/>
      <c r="I98" s="180">
        <f>поступления!E54</f>
        <v>0</v>
      </c>
      <c r="J98" s="180"/>
    </row>
    <row r="99" spans="1:10" ht="15">
      <c r="A99" s="60">
        <v>3</v>
      </c>
      <c r="B99" s="180" t="s">
        <v>270</v>
      </c>
      <c r="C99" s="180"/>
      <c r="D99" s="180"/>
      <c r="E99" s="180"/>
      <c r="F99" s="180"/>
      <c r="G99" s="60"/>
      <c r="H99" s="60"/>
      <c r="I99" s="180">
        <f>поступления!E56</f>
        <v>16517.17</v>
      </c>
      <c r="J99" s="180"/>
    </row>
    <row r="100" spans="1:10" ht="15">
      <c r="A100" s="60"/>
      <c r="B100" s="180" t="s">
        <v>167</v>
      </c>
      <c r="C100" s="180"/>
      <c r="D100" s="180"/>
      <c r="E100" s="180"/>
      <c r="F100" s="180"/>
      <c r="G100" s="60"/>
      <c r="H100" s="60" t="s">
        <v>168</v>
      </c>
      <c r="I100" s="186">
        <f>I97+I98+I99+I96</f>
        <v>117024.83</v>
      </c>
      <c r="J100" s="186"/>
    </row>
    <row r="101" ht="15">
      <c r="A101" s="58"/>
    </row>
    <row r="102" spans="1:10" ht="13.5">
      <c r="A102" s="156" t="s">
        <v>252</v>
      </c>
      <c r="B102" s="156"/>
      <c r="C102" s="156"/>
      <c r="D102" s="156"/>
      <c r="E102" s="156"/>
      <c r="F102" s="156"/>
      <c r="G102" s="156"/>
      <c r="H102" s="156"/>
      <c r="I102" s="156"/>
      <c r="J102" s="156"/>
    </row>
    <row r="103" spans="1:10" ht="13.5">
      <c r="A103" s="156" t="s">
        <v>253</v>
      </c>
      <c r="B103" s="156"/>
      <c r="C103" s="156"/>
      <c r="D103" s="156"/>
      <c r="E103" s="156"/>
      <c r="F103" s="156"/>
      <c r="G103" s="156"/>
      <c r="H103" s="156"/>
      <c r="I103" s="156"/>
      <c r="J103" s="156"/>
    </row>
    <row r="104" ht="13.5">
      <c r="A104" s="40"/>
    </row>
    <row r="105" spans="1:10" ht="13.5">
      <c r="A105" s="156" t="s">
        <v>155</v>
      </c>
      <c r="B105" s="156"/>
      <c r="C105" s="156"/>
      <c r="D105" s="156"/>
      <c r="E105" s="156"/>
      <c r="F105" s="156"/>
      <c r="G105" s="156"/>
      <c r="H105" s="156"/>
      <c r="I105" s="156"/>
      <c r="J105" s="156"/>
    </row>
    <row r="106" spans="1:10" ht="13.5">
      <c r="A106" s="156" t="s">
        <v>156</v>
      </c>
      <c r="B106" s="156"/>
      <c r="C106" s="156"/>
      <c r="D106" s="156"/>
      <c r="E106" s="156"/>
      <c r="F106" s="156"/>
      <c r="G106" s="156"/>
      <c r="H106" s="156"/>
      <c r="I106" s="156"/>
      <c r="J106" s="156"/>
    </row>
    <row r="107" ht="15" customHeight="1">
      <c r="A107" s="58"/>
    </row>
    <row r="108" spans="1:10" ht="60">
      <c r="A108" s="60" t="s">
        <v>21</v>
      </c>
      <c r="B108" s="180" t="s">
        <v>22</v>
      </c>
      <c r="C108" s="180"/>
      <c r="D108" s="180"/>
      <c r="E108" s="180"/>
      <c r="F108" s="180"/>
      <c r="G108" s="60" t="s">
        <v>200</v>
      </c>
      <c r="H108" s="60" t="s">
        <v>201</v>
      </c>
      <c r="I108" s="180" t="s">
        <v>202</v>
      </c>
      <c r="J108" s="180"/>
    </row>
    <row r="109" spans="1:10" ht="15">
      <c r="A109" s="60">
        <v>1</v>
      </c>
      <c r="B109" s="180">
        <v>2</v>
      </c>
      <c r="C109" s="180"/>
      <c r="D109" s="180"/>
      <c r="E109" s="180"/>
      <c r="F109" s="180"/>
      <c r="G109" s="60">
        <v>3</v>
      </c>
      <c r="H109" s="60">
        <v>4</v>
      </c>
      <c r="I109" s="180">
        <v>5</v>
      </c>
      <c r="J109" s="180"/>
    </row>
    <row r="110" spans="1:10" ht="15">
      <c r="A110" s="60"/>
      <c r="B110" s="180"/>
      <c r="C110" s="180"/>
      <c r="D110" s="180"/>
      <c r="E110" s="180"/>
      <c r="F110" s="180"/>
      <c r="G110" s="60"/>
      <c r="H110" s="60"/>
      <c r="I110" s="180"/>
      <c r="J110" s="180"/>
    </row>
    <row r="111" spans="1:10" ht="15">
      <c r="A111" s="60"/>
      <c r="B111" s="180"/>
      <c r="C111" s="180"/>
      <c r="D111" s="180"/>
      <c r="E111" s="180"/>
      <c r="F111" s="180"/>
      <c r="G111" s="60"/>
      <c r="H111" s="60"/>
      <c r="I111" s="180"/>
      <c r="J111" s="180"/>
    </row>
    <row r="112" spans="1:10" ht="15">
      <c r="A112" s="60"/>
      <c r="B112" s="179" t="s">
        <v>167</v>
      </c>
      <c r="C112" s="179"/>
      <c r="D112" s="179"/>
      <c r="E112" s="179"/>
      <c r="F112" s="179"/>
      <c r="G112" s="60" t="s">
        <v>168</v>
      </c>
      <c r="H112" s="60" t="s">
        <v>168</v>
      </c>
      <c r="I112" s="180"/>
      <c r="J112" s="180"/>
    </row>
    <row r="113" ht="15">
      <c r="A113" s="58"/>
    </row>
    <row r="114" spans="1:10" ht="13.5">
      <c r="A114" s="156" t="s">
        <v>250</v>
      </c>
      <c r="B114" s="156"/>
      <c r="C114" s="156"/>
      <c r="D114" s="156"/>
      <c r="E114" s="156"/>
      <c r="F114" s="156"/>
      <c r="G114" s="156"/>
      <c r="H114" s="156"/>
      <c r="I114" s="156"/>
      <c r="J114" s="156"/>
    </row>
    <row r="115" spans="1:10" ht="13.5">
      <c r="A115" s="156" t="s">
        <v>251</v>
      </c>
      <c r="B115" s="156"/>
      <c r="C115" s="156"/>
      <c r="D115" s="156"/>
      <c r="E115" s="156"/>
      <c r="F115" s="156"/>
      <c r="G115" s="156"/>
      <c r="H115" s="156"/>
      <c r="I115" s="156"/>
      <c r="J115" s="156"/>
    </row>
    <row r="116" ht="13.5">
      <c r="A116" s="40"/>
    </row>
    <row r="117" spans="1:10" ht="13.5">
      <c r="A117" s="156" t="s">
        <v>155</v>
      </c>
      <c r="B117" s="156"/>
      <c r="C117" s="156"/>
      <c r="D117" s="156"/>
      <c r="E117" s="156"/>
      <c r="F117" s="156"/>
      <c r="G117" s="156"/>
      <c r="H117" s="156"/>
      <c r="I117" s="156"/>
      <c r="J117" s="156"/>
    </row>
    <row r="118" spans="1:10" ht="13.5">
      <c r="A118" s="156" t="s">
        <v>156</v>
      </c>
      <c r="B118" s="156"/>
      <c r="C118" s="156"/>
      <c r="D118" s="156"/>
      <c r="E118" s="156"/>
      <c r="F118" s="156"/>
      <c r="G118" s="156"/>
      <c r="H118" s="156"/>
      <c r="I118" s="156"/>
      <c r="J118" s="156"/>
    </row>
    <row r="119" ht="16.5" customHeight="1">
      <c r="A119" s="58"/>
    </row>
    <row r="120" spans="1:10" ht="60">
      <c r="A120" s="60" t="s">
        <v>21</v>
      </c>
      <c r="B120" s="180" t="s">
        <v>22</v>
      </c>
      <c r="C120" s="180"/>
      <c r="D120" s="180"/>
      <c r="E120" s="180"/>
      <c r="F120" s="180"/>
      <c r="G120" s="60" t="s">
        <v>200</v>
      </c>
      <c r="H120" s="60" t="s">
        <v>201</v>
      </c>
      <c r="I120" s="180" t="s">
        <v>202</v>
      </c>
      <c r="J120" s="180"/>
    </row>
    <row r="121" spans="1:10" ht="15">
      <c r="A121" s="60">
        <v>1</v>
      </c>
      <c r="B121" s="180">
        <v>2</v>
      </c>
      <c r="C121" s="180"/>
      <c r="D121" s="180"/>
      <c r="E121" s="180"/>
      <c r="F121" s="180"/>
      <c r="G121" s="60">
        <v>3</v>
      </c>
      <c r="H121" s="60">
        <v>4</v>
      </c>
      <c r="I121" s="180">
        <v>5</v>
      </c>
      <c r="J121" s="180"/>
    </row>
    <row r="122" spans="1:10" ht="15">
      <c r="A122" s="60"/>
      <c r="B122" s="180"/>
      <c r="C122" s="180"/>
      <c r="D122" s="180"/>
      <c r="E122" s="180"/>
      <c r="F122" s="180"/>
      <c r="G122" s="60"/>
      <c r="H122" s="60"/>
      <c r="I122" s="180"/>
      <c r="J122" s="180"/>
    </row>
    <row r="123" spans="1:10" ht="15">
      <c r="A123" s="60"/>
      <c r="B123" s="180"/>
      <c r="C123" s="180"/>
      <c r="D123" s="180"/>
      <c r="E123" s="180"/>
      <c r="F123" s="180"/>
      <c r="G123" s="60"/>
      <c r="H123" s="60"/>
      <c r="I123" s="180"/>
      <c r="J123" s="180"/>
    </row>
    <row r="124" spans="1:10" ht="15">
      <c r="A124" s="60"/>
      <c r="B124" s="180" t="s">
        <v>167</v>
      </c>
      <c r="C124" s="180"/>
      <c r="D124" s="180"/>
      <c r="E124" s="180"/>
      <c r="F124" s="180"/>
      <c r="G124" s="60" t="s">
        <v>168</v>
      </c>
      <c r="H124" s="60" t="s">
        <v>168</v>
      </c>
      <c r="I124" s="186">
        <f>I122</f>
        <v>0</v>
      </c>
      <c r="J124" s="186"/>
    </row>
    <row r="125" ht="15">
      <c r="A125" s="58"/>
    </row>
    <row r="126" spans="1:10" ht="13.5">
      <c r="A126" s="156" t="s">
        <v>249</v>
      </c>
      <c r="B126" s="156"/>
      <c r="C126" s="156"/>
      <c r="D126" s="156"/>
      <c r="E126" s="156"/>
      <c r="F126" s="156"/>
      <c r="G126" s="156"/>
      <c r="H126" s="156"/>
      <c r="I126" s="156"/>
      <c r="J126" s="156"/>
    </row>
    <row r="127" ht="13.5">
      <c r="A127" s="40"/>
    </row>
    <row r="128" spans="1:10" ht="13.5">
      <c r="A128" s="156" t="s">
        <v>155</v>
      </c>
      <c r="B128" s="156"/>
      <c r="C128" s="156"/>
      <c r="D128" s="156"/>
      <c r="E128" s="156"/>
      <c r="F128" s="156"/>
      <c r="G128" s="156"/>
      <c r="H128" s="156"/>
      <c r="I128" s="156"/>
      <c r="J128" s="156"/>
    </row>
    <row r="129" spans="1:10" ht="13.5">
      <c r="A129" s="156" t="s">
        <v>156</v>
      </c>
      <c r="B129" s="156"/>
      <c r="C129" s="156"/>
      <c r="D129" s="156"/>
      <c r="E129" s="156"/>
      <c r="F129" s="156"/>
      <c r="G129" s="156"/>
      <c r="H129" s="156"/>
      <c r="I129" s="156"/>
      <c r="J129" s="156"/>
    </row>
    <row r="130" ht="13.5">
      <c r="A130" s="40"/>
    </row>
    <row r="131" spans="1:10" ht="13.5">
      <c r="A131" s="156" t="s">
        <v>247</v>
      </c>
      <c r="B131" s="156"/>
      <c r="C131" s="156"/>
      <c r="D131" s="156"/>
      <c r="E131" s="156"/>
      <c r="F131" s="156"/>
      <c r="G131" s="156"/>
      <c r="H131" s="156"/>
      <c r="I131" s="156"/>
      <c r="J131" s="156"/>
    </row>
    <row r="132" ht="15">
      <c r="A132" s="58"/>
    </row>
    <row r="133" spans="1:10" ht="60">
      <c r="A133" s="60" t="s">
        <v>21</v>
      </c>
      <c r="B133" s="180" t="s">
        <v>169</v>
      </c>
      <c r="C133" s="188"/>
      <c r="D133" s="188"/>
      <c r="E133" s="188"/>
      <c r="F133" s="188"/>
      <c r="G133" s="60" t="s">
        <v>206</v>
      </c>
      <c r="H133" s="60" t="s">
        <v>207</v>
      </c>
      <c r="I133" s="60" t="s">
        <v>208</v>
      </c>
      <c r="J133" s="60" t="s">
        <v>173</v>
      </c>
    </row>
    <row r="134" spans="1:10" ht="15">
      <c r="A134" s="60">
        <v>1</v>
      </c>
      <c r="B134" s="180">
        <v>2</v>
      </c>
      <c r="C134" s="188"/>
      <c r="D134" s="188"/>
      <c r="E134" s="188"/>
      <c r="F134" s="188"/>
      <c r="G134" s="60">
        <v>3</v>
      </c>
      <c r="H134" s="60">
        <v>4</v>
      </c>
      <c r="I134" s="60">
        <v>5</v>
      </c>
      <c r="J134" s="60">
        <v>6</v>
      </c>
    </row>
    <row r="135" spans="1:10" ht="15">
      <c r="A135" s="60">
        <v>1</v>
      </c>
      <c r="B135" s="180" t="s">
        <v>357</v>
      </c>
      <c r="C135" s="188"/>
      <c r="D135" s="188"/>
      <c r="E135" s="188"/>
      <c r="F135" s="188"/>
      <c r="G135" s="60">
        <v>2</v>
      </c>
      <c r="H135" s="60">
        <v>12</v>
      </c>
      <c r="I135" s="135">
        <f>J135/H135/G135</f>
        <v>627.4620833333333</v>
      </c>
      <c r="J135" s="60">
        <f>J136</f>
        <v>15059.09</v>
      </c>
    </row>
    <row r="136" spans="1:10" ht="15">
      <c r="A136" s="60"/>
      <c r="B136" s="179" t="s">
        <v>167</v>
      </c>
      <c r="C136" s="188"/>
      <c r="D136" s="188"/>
      <c r="E136" s="188"/>
      <c r="F136" s="188"/>
      <c r="G136" s="60" t="s">
        <v>168</v>
      </c>
      <c r="H136" s="60" t="s">
        <v>168</v>
      </c>
      <c r="I136" s="60" t="s">
        <v>168</v>
      </c>
      <c r="J136" s="114">
        <f>поступления!E70+поступления!E77</f>
        <v>15059.09</v>
      </c>
    </row>
    <row r="137" ht="15">
      <c r="A137" s="58"/>
    </row>
    <row r="138" spans="1:10" ht="13.5">
      <c r="A138" s="156" t="s">
        <v>248</v>
      </c>
      <c r="B138" s="156"/>
      <c r="C138" s="156"/>
      <c r="D138" s="156"/>
      <c r="E138" s="156"/>
      <c r="F138" s="156"/>
      <c r="G138" s="156"/>
      <c r="H138" s="156"/>
      <c r="I138" s="156"/>
      <c r="J138" s="156"/>
    </row>
    <row r="139" ht="15">
      <c r="A139" s="58"/>
    </row>
    <row r="140" spans="1:10" ht="60">
      <c r="A140" s="60" t="s">
        <v>21</v>
      </c>
      <c r="B140" s="180" t="s">
        <v>169</v>
      </c>
      <c r="C140" s="180"/>
      <c r="D140" s="180"/>
      <c r="E140" s="180"/>
      <c r="F140" s="180"/>
      <c r="G140" s="180"/>
      <c r="H140" s="60" t="s">
        <v>209</v>
      </c>
      <c r="I140" s="60" t="s">
        <v>210</v>
      </c>
      <c r="J140" s="60" t="s">
        <v>211</v>
      </c>
    </row>
    <row r="141" spans="1:10" ht="15">
      <c r="A141" s="60">
        <v>1</v>
      </c>
      <c r="B141" s="180">
        <v>2</v>
      </c>
      <c r="C141" s="180"/>
      <c r="D141" s="180"/>
      <c r="E141" s="180"/>
      <c r="F141" s="180"/>
      <c r="G141" s="180"/>
      <c r="H141" s="60">
        <v>3</v>
      </c>
      <c r="I141" s="60">
        <v>4</v>
      </c>
      <c r="J141" s="60">
        <v>5</v>
      </c>
    </row>
    <row r="142" spans="1:10" ht="15">
      <c r="A142" s="60">
        <v>1</v>
      </c>
      <c r="B142" s="180" t="s">
        <v>358</v>
      </c>
      <c r="C142" s="180"/>
      <c r="D142" s="180"/>
      <c r="E142" s="180"/>
      <c r="F142" s="180"/>
      <c r="G142" s="180"/>
      <c r="H142" s="60">
        <v>1</v>
      </c>
      <c r="I142" s="60">
        <v>35</v>
      </c>
      <c r="J142" s="60">
        <f>поступления!E71+поступления!E86+поступления!E87+поступления!E93</f>
        <v>2282607.01</v>
      </c>
    </row>
    <row r="143" spans="1:10" ht="15">
      <c r="A143" s="60">
        <v>2</v>
      </c>
      <c r="B143" s="180" t="s">
        <v>359</v>
      </c>
      <c r="C143" s="180"/>
      <c r="D143" s="180"/>
      <c r="E143" s="180"/>
      <c r="F143" s="180"/>
      <c r="G143" s="180"/>
      <c r="H143" s="60"/>
      <c r="I143" s="60"/>
      <c r="J143" s="60">
        <f>поступления!E78</f>
        <v>44640.79</v>
      </c>
    </row>
    <row r="144" spans="1:10" ht="15">
      <c r="A144" s="60"/>
      <c r="B144" s="179" t="s">
        <v>167</v>
      </c>
      <c r="C144" s="179"/>
      <c r="D144" s="179"/>
      <c r="E144" s="179"/>
      <c r="F144" s="179"/>
      <c r="G144" s="179"/>
      <c r="H144" s="60"/>
      <c r="I144" s="60"/>
      <c r="J144" s="114">
        <f>J142+J143</f>
        <v>2327247.8</v>
      </c>
    </row>
    <row r="145" ht="15">
      <c r="A145" s="58"/>
    </row>
    <row r="146" spans="1:10" ht="13.5">
      <c r="A146" s="156" t="s">
        <v>246</v>
      </c>
      <c r="B146" s="156"/>
      <c r="C146" s="156"/>
      <c r="D146" s="156"/>
      <c r="E146" s="156"/>
      <c r="F146" s="156"/>
      <c r="G146" s="156"/>
      <c r="H146" s="156"/>
      <c r="I146" s="156"/>
      <c r="J146" s="156"/>
    </row>
    <row r="147" ht="13.5">
      <c r="A147" s="40"/>
    </row>
    <row r="148" ht="12.75">
      <c r="A148" s="59"/>
    </row>
    <row r="149" spans="1:10" ht="13.5">
      <c r="A149" s="187"/>
      <c r="B149" s="187"/>
      <c r="C149" s="187"/>
      <c r="D149" s="187"/>
      <c r="E149" s="187"/>
      <c r="F149" s="187"/>
      <c r="G149" s="187"/>
      <c r="H149" s="187"/>
      <c r="I149" s="187"/>
      <c r="J149" s="187"/>
    </row>
    <row r="150" spans="1:10" ht="27" customHeight="1">
      <c r="A150" s="185"/>
      <c r="B150" s="185"/>
      <c r="C150" s="185"/>
      <c r="D150" s="185"/>
      <c r="E150" s="185"/>
      <c r="F150" s="185"/>
      <c r="G150" s="185"/>
      <c r="H150" s="185"/>
      <c r="I150" s="185"/>
      <c r="J150" s="185"/>
    </row>
    <row r="151" ht="12.75">
      <c r="A151" s="59"/>
    </row>
    <row r="152" spans="1:10" ht="75">
      <c r="A152" s="60" t="s">
        <v>21</v>
      </c>
      <c r="B152" s="180" t="s">
        <v>22</v>
      </c>
      <c r="C152" s="180"/>
      <c r="D152" s="180"/>
      <c r="E152" s="180"/>
      <c r="F152" s="180"/>
      <c r="G152" s="60" t="s">
        <v>212</v>
      </c>
      <c r="H152" s="60" t="s">
        <v>213</v>
      </c>
      <c r="I152" s="60" t="s">
        <v>214</v>
      </c>
      <c r="J152" s="60" t="s">
        <v>215</v>
      </c>
    </row>
    <row r="153" spans="1:10" ht="15">
      <c r="A153" s="60">
        <v>1</v>
      </c>
      <c r="B153" s="180">
        <v>2</v>
      </c>
      <c r="C153" s="180"/>
      <c r="D153" s="180"/>
      <c r="E153" s="180"/>
      <c r="F153" s="180"/>
      <c r="G153" s="60">
        <v>4</v>
      </c>
      <c r="H153" s="60">
        <v>5</v>
      </c>
      <c r="I153" s="60">
        <v>6</v>
      </c>
      <c r="J153" s="60">
        <v>6</v>
      </c>
    </row>
    <row r="154" spans="1:10" ht="15">
      <c r="A154" s="60">
        <v>1</v>
      </c>
      <c r="B154" s="180" t="s">
        <v>360</v>
      </c>
      <c r="C154" s="180"/>
      <c r="D154" s="180"/>
      <c r="E154" s="180"/>
      <c r="F154" s="180"/>
      <c r="G154" s="115">
        <f>J154/H154</f>
        <v>75263.15789473684</v>
      </c>
      <c r="H154" s="60">
        <v>7.6</v>
      </c>
      <c r="I154" s="60"/>
      <c r="J154" s="60">
        <f>J156-J155</f>
        <v>572000</v>
      </c>
    </row>
    <row r="155" spans="1:10" ht="15">
      <c r="A155" s="60">
        <v>2</v>
      </c>
      <c r="B155" s="180" t="s">
        <v>361</v>
      </c>
      <c r="C155" s="180"/>
      <c r="D155" s="180"/>
      <c r="E155" s="180"/>
      <c r="F155" s="180"/>
      <c r="G155" s="115">
        <f>J155/H155</f>
        <v>267.74103882245066</v>
      </c>
      <c r="H155" s="60">
        <v>3129.89</v>
      </c>
      <c r="I155" s="60"/>
      <c r="J155" s="60">
        <v>838000</v>
      </c>
    </row>
    <row r="156" spans="1:10" ht="15">
      <c r="A156" s="60"/>
      <c r="B156" s="179" t="s">
        <v>167</v>
      </c>
      <c r="C156" s="179"/>
      <c r="D156" s="179"/>
      <c r="E156" s="179"/>
      <c r="F156" s="179"/>
      <c r="G156" s="60" t="s">
        <v>168</v>
      </c>
      <c r="H156" s="60" t="s">
        <v>168</v>
      </c>
      <c r="I156" s="60" t="s">
        <v>168</v>
      </c>
      <c r="J156" s="114">
        <f>поступления!E79</f>
        <v>1410000</v>
      </c>
    </row>
    <row r="157" ht="15">
      <c r="A157" s="58"/>
    </row>
    <row r="158" spans="1:10" ht="13.5">
      <c r="A158" s="156" t="s">
        <v>245</v>
      </c>
      <c r="B158" s="156"/>
      <c r="C158" s="156"/>
      <c r="D158" s="156"/>
      <c r="E158" s="156"/>
      <c r="F158" s="156"/>
      <c r="G158" s="156"/>
      <c r="H158" s="156"/>
      <c r="I158" s="156"/>
      <c r="J158" s="156"/>
    </row>
    <row r="159" ht="9.75" customHeight="1">
      <c r="A159" s="40"/>
    </row>
    <row r="160" ht="27.75" customHeight="1" hidden="1">
      <c r="A160" s="59"/>
    </row>
    <row r="161" spans="1:10" ht="13.5" hidden="1">
      <c r="A161" s="184"/>
      <c r="B161" s="184"/>
      <c r="C161" s="184"/>
      <c r="D161" s="184"/>
      <c r="E161" s="184"/>
      <c r="F161" s="184"/>
      <c r="G161" s="184"/>
      <c r="H161" s="184"/>
      <c r="I161" s="184"/>
      <c r="J161" s="184"/>
    </row>
    <row r="162" spans="1:10" ht="45" customHeight="1" hidden="1">
      <c r="A162" s="185"/>
      <c r="B162" s="185"/>
      <c r="C162" s="185"/>
      <c r="D162" s="185"/>
      <c r="E162" s="185"/>
      <c r="F162" s="185"/>
      <c r="G162" s="185"/>
      <c r="H162" s="185"/>
      <c r="I162" s="185"/>
      <c r="J162" s="185"/>
    </row>
    <row r="163" ht="12.75" hidden="1">
      <c r="A163" s="59"/>
    </row>
    <row r="164" spans="1:10" ht="45">
      <c r="A164" s="60" t="s">
        <v>21</v>
      </c>
      <c r="B164" s="180" t="s">
        <v>22</v>
      </c>
      <c r="C164" s="180"/>
      <c r="D164" s="180"/>
      <c r="E164" s="180"/>
      <c r="F164" s="180"/>
      <c r="G164" s="180"/>
      <c r="H164" s="60" t="s">
        <v>216</v>
      </c>
      <c r="I164" s="60" t="s">
        <v>217</v>
      </c>
      <c r="J164" s="60" t="s">
        <v>218</v>
      </c>
    </row>
    <row r="165" spans="1:10" ht="15">
      <c r="A165" s="60">
        <v>1</v>
      </c>
      <c r="B165" s="180">
        <v>2</v>
      </c>
      <c r="C165" s="180"/>
      <c r="D165" s="180"/>
      <c r="E165" s="180"/>
      <c r="F165" s="180"/>
      <c r="G165" s="180"/>
      <c r="H165" s="60">
        <v>4</v>
      </c>
      <c r="I165" s="60">
        <v>5</v>
      </c>
      <c r="J165" s="60">
        <v>6</v>
      </c>
    </row>
    <row r="166" spans="1:10" ht="15">
      <c r="A166" s="60"/>
      <c r="B166" s="180"/>
      <c r="C166" s="180"/>
      <c r="D166" s="180"/>
      <c r="E166" s="180"/>
      <c r="F166" s="180"/>
      <c r="G166" s="180"/>
      <c r="H166" s="60"/>
      <c r="I166" s="60"/>
      <c r="J166" s="60"/>
    </row>
    <row r="167" spans="1:10" ht="15">
      <c r="A167" s="60"/>
      <c r="B167" s="180"/>
      <c r="C167" s="180"/>
      <c r="D167" s="180"/>
      <c r="E167" s="180"/>
      <c r="F167" s="180"/>
      <c r="G167" s="180"/>
      <c r="H167" s="60"/>
      <c r="I167" s="60"/>
      <c r="J167" s="60"/>
    </row>
    <row r="168" spans="1:10" ht="15">
      <c r="A168" s="60"/>
      <c r="B168" s="179" t="s">
        <v>167</v>
      </c>
      <c r="C168" s="179"/>
      <c r="D168" s="179"/>
      <c r="E168" s="179"/>
      <c r="F168" s="179"/>
      <c r="G168" s="179"/>
      <c r="H168" s="60" t="s">
        <v>168</v>
      </c>
      <c r="I168" s="60" t="s">
        <v>168</v>
      </c>
      <c r="J168" s="60" t="s">
        <v>168</v>
      </c>
    </row>
    <row r="169" ht="34.5" customHeight="1">
      <c r="A169" s="58"/>
    </row>
    <row r="170" spans="1:10" ht="13.5">
      <c r="A170" s="156" t="s">
        <v>243</v>
      </c>
      <c r="B170" s="156"/>
      <c r="C170" s="156"/>
      <c r="D170" s="156"/>
      <c r="E170" s="156"/>
      <c r="F170" s="156"/>
      <c r="G170" s="156"/>
      <c r="H170" s="156"/>
      <c r="I170" s="156"/>
      <c r="J170" s="156"/>
    </row>
    <row r="171" spans="1:10" ht="13.5">
      <c r="A171" s="156" t="s">
        <v>244</v>
      </c>
      <c r="B171" s="156"/>
      <c r="C171" s="156"/>
      <c r="D171" s="156"/>
      <c r="E171" s="156"/>
      <c r="F171" s="156"/>
      <c r="G171" s="156"/>
      <c r="H171" s="156"/>
      <c r="I171" s="156"/>
      <c r="J171" s="156"/>
    </row>
    <row r="172" ht="15">
      <c r="A172" s="58"/>
    </row>
    <row r="173" spans="1:10" ht="45">
      <c r="A173" s="60" t="s">
        <v>21</v>
      </c>
      <c r="B173" s="180" t="s">
        <v>169</v>
      </c>
      <c r="C173" s="180"/>
      <c r="D173" s="180"/>
      <c r="E173" s="180"/>
      <c r="F173" s="180"/>
      <c r="G173" s="180"/>
      <c r="H173" s="60" t="s">
        <v>219</v>
      </c>
      <c r="I173" s="60" t="s">
        <v>220</v>
      </c>
      <c r="J173" s="60" t="s">
        <v>221</v>
      </c>
    </row>
    <row r="174" spans="1:10" ht="15">
      <c r="A174" s="60">
        <v>1</v>
      </c>
      <c r="B174" s="180">
        <v>2</v>
      </c>
      <c r="C174" s="180"/>
      <c r="D174" s="180"/>
      <c r="E174" s="180"/>
      <c r="F174" s="180"/>
      <c r="G174" s="180"/>
      <c r="H174" s="60">
        <v>3</v>
      </c>
      <c r="I174" s="60">
        <v>4</v>
      </c>
      <c r="J174" s="60">
        <v>5</v>
      </c>
    </row>
    <row r="175" spans="1:10" ht="15">
      <c r="A175" s="60">
        <v>1</v>
      </c>
      <c r="B175" s="180" t="s">
        <v>362</v>
      </c>
      <c r="C175" s="180"/>
      <c r="D175" s="180"/>
      <c r="E175" s="180"/>
      <c r="F175" s="180"/>
      <c r="G175" s="180"/>
      <c r="H175" s="60">
        <v>1</v>
      </c>
      <c r="I175" s="60">
        <v>11</v>
      </c>
      <c r="J175" s="60">
        <v>4958</v>
      </c>
    </row>
    <row r="176" spans="1:10" ht="15">
      <c r="A176" s="60">
        <v>2</v>
      </c>
      <c r="B176" s="180" t="s">
        <v>363</v>
      </c>
      <c r="C176" s="180"/>
      <c r="D176" s="180"/>
      <c r="E176" s="180"/>
      <c r="F176" s="180"/>
      <c r="G176" s="180"/>
      <c r="H176" s="60">
        <v>1</v>
      </c>
      <c r="I176" s="60">
        <v>1</v>
      </c>
      <c r="J176" s="60">
        <v>9292</v>
      </c>
    </row>
    <row r="177" spans="1:10" ht="30" customHeight="1">
      <c r="A177" s="60">
        <v>3</v>
      </c>
      <c r="B177" s="180" t="s">
        <v>392</v>
      </c>
      <c r="C177" s="180"/>
      <c r="D177" s="180"/>
      <c r="E177" s="180"/>
      <c r="F177" s="180"/>
      <c r="G177" s="180"/>
      <c r="H177" s="60">
        <v>1</v>
      </c>
      <c r="I177" s="60">
        <v>12</v>
      </c>
      <c r="J177" s="60">
        <f>35400+36000+12600</f>
        <v>84000</v>
      </c>
    </row>
    <row r="178" spans="1:10" ht="15">
      <c r="A178" s="60">
        <v>4</v>
      </c>
      <c r="B178" s="180" t="s">
        <v>294</v>
      </c>
      <c r="C178" s="180"/>
      <c r="D178" s="180"/>
      <c r="E178" s="180"/>
      <c r="F178" s="180"/>
      <c r="G178" s="180"/>
      <c r="H178" s="60">
        <v>1</v>
      </c>
      <c r="I178" s="60">
        <v>1</v>
      </c>
      <c r="J178" s="60">
        <f>J180-J175-J176-J177-J179</f>
        <v>20194.52000000001</v>
      </c>
    </row>
    <row r="179" spans="1:10" ht="15">
      <c r="A179" s="60">
        <v>5</v>
      </c>
      <c r="B179" s="180" t="s">
        <v>364</v>
      </c>
      <c r="C179" s="180"/>
      <c r="D179" s="180"/>
      <c r="E179" s="180"/>
      <c r="F179" s="180"/>
      <c r="G179" s="180"/>
      <c r="H179" s="60">
        <v>1</v>
      </c>
      <c r="I179" s="60">
        <v>1</v>
      </c>
      <c r="J179" s="60">
        <f>поступления!E89</f>
        <v>11493.54</v>
      </c>
    </row>
    <row r="180" spans="1:10" ht="15">
      <c r="A180" s="60"/>
      <c r="B180" s="179" t="s">
        <v>167</v>
      </c>
      <c r="C180" s="179"/>
      <c r="D180" s="179"/>
      <c r="E180" s="179"/>
      <c r="F180" s="179"/>
      <c r="G180" s="179"/>
      <c r="H180" s="60" t="s">
        <v>168</v>
      </c>
      <c r="I180" s="60" t="s">
        <v>168</v>
      </c>
      <c r="J180" s="114">
        <f>поступления!E80+поступления!E89+поступления!F96</f>
        <v>129938.06000000001</v>
      </c>
    </row>
    <row r="181" ht="15">
      <c r="A181" s="58"/>
    </row>
    <row r="182" spans="1:10" ht="13.5">
      <c r="A182" s="156" t="s">
        <v>262</v>
      </c>
      <c r="B182" s="156"/>
      <c r="C182" s="156"/>
      <c r="D182" s="156"/>
      <c r="E182" s="156"/>
      <c r="F182" s="156"/>
      <c r="G182" s="156"/>
      <c r="H182" s="156"/>
      <c r="I182" s="156"/>
      <c r="J182" s="156"/>
    </row>
    <row r="183" ht="15">
      <c r="A183" s="58"/>
    </row>
    <row r="184" spans="1:10" ht="45">
      <c r="A184" s="60" t="s">
        <v>21</v>
      </c>
      <c r="B184" s="180" t="s">
        <v>169</v>
      </c>
      <c r="C184" s="180"/>
      <c r="D184" s="180"/>
      <c r="E184" s="180"/>
      <c r="F184" s="180"/>
      <c r="G184" s="180"/>
      <c r="H184" s="180"/>
      <c r="I184" s="60" t="s">
        <v>222</v>
      </c>
      <c r="J184" s="60" t="s">
        <v>223</v>
      </c>
    </row>
    <row r="185" spans="1:10" ht="15">
      <c r="A185" s="60">
        <v>1</v>
      </c>
      <c r="B185" s="180">
        <v>2</v>
      </c>
      <c r="C185" s="180"/>
      <c r="D185" s="180"/>
      <c r="E185" s="180"/>
      <c r="F185" s="180"/>
      <c r="G185" s="180"/>
      <c r="H185" s="180"/>
      <c r="I185" s="60">
        <v>3</v>
      </c>
      <c r="J185" s="60">
        <v>4</v>
      </c>
    </row>
    <row r="186" spans="1:10" ht="15">
      <c r="A186" s="60">
        <v>1</v>
      </c>
      <c r="B186" s="180" t="s">
        <v>294</v>
      </c>
      <c r="C186" s="180"/>
      <c r="D186" s="180"/>
      <c r="E186" s="180"/>
      <c r="F186" s="180"/>
      <c r="G186" s="180"/>
      <c r="H186" s="180"/>
      <c r="I186" s="60">
        <v>10</v>
      </c>
      <c r="J186" s="60">
        <f>поступления!E81+поступления!F97</f>
        <v>268965.17</v>
      </c>
    </row>
    <row r="187" spans="1:10" ht="15">
      <c r="A187" s="60">
        <v>2</v>
      </c>
      <c r="B187" s="180" t="s">
        <v>365</v>
      </c>
      <c r="C187" s="180"/>
      <c r="D187" s="180"/>
      <c r="E187" s="180"/>
      <c r="F187" s="180"/>
      <c r="G187" s="180"/>
      <c r="H187" s="180"/>
      <c r="I187" s="60">
        <v>1</v>
      </c>
      <c r="J187" s="60">
        <f>поступления!E72</f>
        <v>45000</v>
      </c>
    </row>
    <row r="188" spans="1:10" ht="15">
      <c r="A188" s="60">
        <v>3</v>
      </c>
      <c r="B188" s="180" t="s">
        <v>366</v>
      </c>
      <c r="C188" s="180"/>
      <c r="D188" s="180"/>
      <c r="E188" s="180"/>
      <c r="F188" s="180"/>
      <c r="G188" s="180"/>
      <c r="H188" s="180"/>
      <c r="I188" s="116">
        <f>J188/2400</f>
        <v>21.666666666666668</v>
      </c>
      <c r="J188" s="60">
        <f>поступления!E42</f>
        <v>52000</v>
      </c>
    </row>
    <row r="189" spans="1:10" ht="15">
      <c r="A189" s="60">
        <v>4</v>
      </c>
      <c r="B189" s="180" t="s">
        <v>393</v>
      </c>
      <c r="C189" s="180"/>
      <c r="D189" s="180"/>
      <c r="E189" s="180"/>
      <c r="F189" s="180"/>
      <c r="G189" s="180"/>
      <c r="H189" s="180"/>
      <c r="I189" s="116">
        <v>1</v>
      </c>
      <c r="J189" s="60">
        <f>поступления!F98</f>
        <v>15450</v>
      </c>
    </row>
    <row r="190" spans="1:10" ht="15">
      <c r="A190" s="60"/>
      <c r="B190" s="179" t="s">
        <v>167</v>
      </c>
      <c r="C190" s="179"/>
      <c r="D190" s="179"/>
      <c r="E190" s="179"/>
      <c r="F190" s="179"/>
      <c r="G190" s="179"/>
      <c r="H190" s="179"/>
      <c r="I190" s="60" t="s">
        <v>168</v>
      </c>
      <c r="J190" s="114">
        <f>SUM(J186:J189)</f>
        <v>381415.17</v>
      </c>
    </row>
    <row r="191" ht="15">
      <c r="A191" s="58"/>
    </row>
    <row r="192" spans="1:10" ht="13.5">
      <c r="A192" s="156" t="s">
        <v>263</v>
      </c>
      <c r="B192" s="156"/>
      <c r="C192" s="156"/>
      <c r="D192" s="156"/>
      <c r="E192" s="156"/>
      <c r="F192" s="156"/>
      <c r="G192" s="156"/>
      <c r="H192" s="156"/>
      <c r="I192" s="156"/>
      <c r="J192" s="156"/>
    </row>
    <row r="193" spans="1:10" ht="13.5">
      <c r="A193" s="156" t="s">
        <v>264</v>
      </c>
      <c r="B193" s="156"/>
      <c r="C193" s="156"/>
      <c r="D193" s="156"/>
      <c r="E193" s="156"/>
      <c r="F193" s="156"/>
      <c r="G193" s="156"/>
      <c r="H193" s="156"/>
      <c r="I193" s="156"/>
      <c r="J193" s="156"/>
    </row>
    <row r="194" ht="15">
      <c r="A194" s="58"/>
    </row>
    <row r="195" spans="1:10" ht="45">
      <c r="A195" s="60" t="s">
        <v>21</v>
      </c>
      <c r="B195" s="180" t="s">
        <v>169</v>
      </c>
      <c r="C195" s="180"/>
      <c r="D195" s="180"/>
      <c r="E195" s="180"/>
      <c r="F195" s="180"/>
      <c r="G195" s="180"/>
      <c r="H195" s="60" t="s">
        <v>216</v>
      </c>
      <c r="I195" s="60" t="s">
        <v>224</v>
      </c>
      <c r="J195" s="60" t="s">
        <v>225</v>
      </c>
    </row>
    <row r="196" spans="1:10" ht="15">
      <c r="A196" s="60"/>
      <c r="B196" s="180">
        <v>1</v>
      </c>
      <c r="C196" s="180"/>
      <c r="D196" s="180"/>
      <c r="E196" s="180"/>
      <c r="F196" s="180"/>
      <c r="G196" s="180"/>
      <c r="H196" s="60">
        <v>2</v>
      </c>
      <c r="I196" s="60">
        <v>3</v>
      </c>
      <c r="J196" s="60">
        <v>4</v>
      </c>
    </row>
    <row r="197" spans="1:10" ht="15">
      <c r="A197" s="60">
        <v>1</v>
      </c>
      <c r="B197" s="180" t="s">
        <v>368</v>
      </c>
      <c r="C197" s="180"/>
      <c r="D197" s="180"/>
      <c r="E197" s="180"/>
      <c r="F197" s="180"/>
      <c r="G197" s="180"/>
      <c r="H197" s="60"/>
      <c r="I197" s="60"/>
      <c r="J197" s="60">
        <f>поступления!E73+поступления!E83</f>
        <v>148200</v>
      </c>
    </row>
    <row r="198" spans="1:10" ht="15">
      <c r="A198" s="60">
        <v>2</v>
      </c>
      <c r="B198" s="180" t="s">
        <v>369</v>
      </c>
      <c r="C198" s="180"/>
      <c r="D198" s="180"/>
      <c r="E198" s="180"/>
      <c r="F198" s="180"/>
      <c r="G198" s="180"/>
      <c r="H198" s="60"/>
      <c r="I198" s="60"/>
      <c r="J198" s="60">
        <f>поступления!E74+поступления!E82+поступления!H99+поступления!H100+поступления!H101+поступления!H102+поступления!E94</f>
        <v>1012254.98</v>
      </c>
    </row>
    <row r="199" spans="1:10" ht="15">
      <c r="A199" s="60">
        <v>3</v>
      </c>
      <c r="B199" s="180" t="s">
        <v>370</v>
      </c>
      <c r="C199" s="180"/>
      <c r="D199" s="180"/>
      <c r="E199" s="180"/>
      <c r="F199" s="180"/>
      <c r="G199" s="180"/>
      <c r="H199" s="60"/>
      <c r="I199" s="60"/>
      <c r="J199" s="60">
        <f>поступления!E91+поступления!E90</f>
        <v>53545.229999999996</v>
      </c>
    </row>
    <row r="200" spans="1:10" ht="15">
      <c r="A200" s="60">
        <v>4</v>
      </c>
      <c r="B200" s="181" t="s">
        <v>367</v>
      </c>
      <c r="C200" s="182"/>
      <c r="D200" s="182"/>
      <c r="E200" s="182"/>
      <c r="F200" s="182"/>
      <c r="G200" s="182"/>
      <c r="H200" s="183"/>
      <c r="I200" s="116">
        <v>2</v>
      </c>
      <c r="J200" s="60">
        <f>поступления!E85+поступления!E92+поступления!E84</f>
        <v>217582.3</v>
      </c>
    </row>
    <row r="201" spans="1:10" ht="15">
      <c r="A201" s="60"/>
      <c r="B201" s="179" t="s">
        <v>167</v>
      </c>
      <c r="C201" s="179"/>
      <c r="D201" s="179"/>
      <c r="E201" s="179"/>
      <c r="F201" s="179"/>
      <c r="G201" s="179"/>
      <c r="H201" s="60"/>
      <c r="I201" s="60" t="s">
        <v>168</v>
      </c>
      <c r="J201" s="114">
        <f>SUM(J197:J200)</f>
        <v>1431582.51</v>
      </c>
    </row>
    <row r="204" ht="12.75">
      <c r="J204">
        <f>J28+J66+I100+J136+J144+J156+J180+J190+J201+J37</f>
        <v>15395167.459999999</v>
      </c>
    </row>
    <row r="206" spans="8:9" ht="12.75">
      <c r="H206" s="137"/>
      <c r="I206" s="137"/>
    </row>
  </sheetData>
  <sheetProtection/>
  <mergeCells count="191">
    <mergeCell ref="B96:F96"/>
    <mergeCell ref="I96:J96"/>
    <mergeCell ref="A18:J18"/>
    <mergeCell ref="E21:G21"/>
    <mergeCell ref="A20:A22"/>
    <mergeCell ref="B20:B22"/>
    <mergeCell ref="C20:C22"/>
    <mergeCell ref="D20:G20"/>
    <mergeCell ref="I20:I22"/>
    <mergeCell ref="J20:J22"/>
    <mergeCell ref="A31:J31"/>
    <mergeCell ref="E37:F37"/>
    <mergeCell ref="A28:B28"/>
    <mergeCell ref="A39:J39"/>
    <mergeCell ref="E35:F35"/>
    <mergeCell ref="E36:F36"/>
    <mergeCell ref="B33:D33"/>
    <mergeCell ref="B34:D34"/>
    <mergeCell ref="D21:D22"/>
    <mergeCell ref="A30:J30"/>
    <mergeCell ref="A1:J1"/>
    <mergeCell ref="A2:J2"/>
    <mergeCell ref="A3:J3"/>
    <mergeCell ref="A4:J4"/>
    <mergeCell ref="A9:J9"/>
    <mergeCell ref="A10:J10"/>
    <mergeCell ref="A11:J11"/>
    <mergeCell ref="A16:J16"/>
    <mergeCell ref="B42:E42"/>
    <mergeCell ref="F42:G42"/>
    <mergeCell ref="A5:J5"/>
    <mergeCell ref="A7:J7"/>
    <mergeCell ref="A13:J13"/>
    <mergeCell ref="A15:J15"/>
    <mergeCell ref="A40:J40"/>
    <mergeCell ref="G33:H33"/>
    <mergeCell ref="E33:F33"/>
    <mergeCell ref="H20:H22"/>
    <mergeCell ref="B43:E43"/>
    <mergeCell ref="B44:E44"/>
    <mergeCell ref="G34:H34"/>
    <mergeCell ref="G35:H35"/>
    <mergeCell ref="G36:H36"/>
    <mergeCell ref="G37:H37"/>
    <mergeCell ref="B37:D37"/>
    <mergeCell ref="E34:F34"/>
    <mergeCell ref="B35:D35"/>
    <mergeCell ref="B36:D36"/>
    <mergeCell ref="F43:G43"/>
    <mergeCell ref="F44:G44"/>
    <mergeCell ref="F45:G45"/>
    <mergeCell ref="F46:G46"/>
    <mergeCell ref="A74:J74"/>
    <mergeCell ref="A76:J76"/>
    <mergeCell ref="B58:H58"/>
    <mergeCell ref="B59:H59"/>
    <mergeCell ref="B60:H60"/>
    <mergeCell ref="B61:H61"/>
    <mergeCell ref="A77:J77"/>
    <mergeCell ref="B45:E45"/>
    <mergeCell ref="B46:E46"/>
    <mergeCell ref="A48:J48"/>
    <mergeCell ref="A49:J49"/>
    <mergeCell ref="A50:J50"/>
    <mergeCell ref="A51:J51"/>
    <mergeCell ref="B63:H63"/>
    <mergeCell ref="B64:H64"/>
    <mergeCell ref="B65:H65"/>
    <mergeCell ref="A79:J79"/>
    <mergeCell ref="A80:J80"/>
    <mergeCell ref="H82:I82"/>
    <mergeCell ref="B53:H53"/>
    <mergeCell ref="B54:H54"/>
    <mergeCell ref="B55:H55"/>
    <mergeCell ref="B56:H56"/>
    <mergeCell ref="B57:H57"/>
    <mergeCell ref="A71:J71"/>
    <mergeCell ref="B62:H62"/>
    <mergeCell ref="H86:I86"/>
    <mergeCell ref="B82:F82"/>
    <mergeCell ref="B83:F83"/>
    <mergeCell ref="A88:J88"/>
    <mergeCell ref="H83:I83"/>
    <mergeCell ref="H84:I84"/>
    <mergeCell ref="H85:I85"/>
    <mergeCell ref="B66:H66"/>
    <mergeCell ref="A68:J68"/>
    <mergeCell ref="A69:J69"/>
    <mergeCell ref="A70:J70"/>
    <mergeCell ref="A72:J72"/>
    <mergeCell ref="A73:J73"/>
    <mergeCell ref="A89:J89"/>
    <mergeCell ref="A91:J91"/>
    <mergeCell ref="A92:J92"/>
    <mergeCell ref="I94:J94"/>
    <mergeCell ref="B94:F94"/>
    <mergeCell ref="B95:F95"/>
    <mergeCell ref="I95:J95"/>
    <mergeCell ref="A102:J102"/>
    <mergeCell ref="A105:J105"/>
    <mergeCell ref="B97:F97"/>
    <mergeCell ref="B98:F98"/>
    <mergeCell ref="B99:F99"/>
    <mergeCell ref="I97:J97"/>
    <mergeCell ref="I98:J98"/>
    <mergeCell ref="I99:J99"/>
    <mergeCell ref="B100:F100"/>
    <mergeCell ref="I100:J100"/>
    <mergeCell ref="I111:J111"/>
    <mergeCell ref="B108:F108"/>
    <mergeCell ref="B109:F109"/>
    <mergeCell ref="B110:F110"/>
    <mergeCell ref="B111:F111"/>
    <mergeCell ref="I108:J108"/>
    <mergeCell ref="I109:J109"/>
    <mergeCell ref="I110:J110"/>
    <mergeCell ref="A128:J128"/>
    <mergeCell ref="A131:J131"/>
    <mergeCell ref="B122:F122"/>
    <mergeCell ref="B123:F123"/>
    <mergeCell ref="I120:J120"/>
    <mergeCell ref="A114:J114"/>
    <mergeCell ref="A117:J117"/>
    <mergeCell ref="I121:J121"/>
    <mergeCell ref="I122:J122"/>
    <mergeCell ref="A115:J115"/>
    <mergeCell ref="B136:F136"/>
    <mergeCell ref="A138:J138"/>
    <mergeCell ref="B140:G140"/>
    <mergeCell ref="B141:G141"/>
    <mergeCell ref="B133:F133"/>
    <mergeCell ref="B134:F134"/>
    <mergeCell ref="B135:F135"/>
    <mergeCell ref="A149:J149"/>
    <mergeCell ref="A150:J150"/>
    <mergeCell ref="B152:F152"/>
    <mergeCell ref="B153:F153"/>
    <mergeCell ref="B142:G142"/>
    <mergeCell ref="B143:G143"/>
    <mergeCell ref="B144:G144"/>
    <mergeCell ref="A146:J146"/>
    <mergeCell ref="B184:H184"/>
    <mergeCell ref="B185:H185"/>
    <mergeCell ref="B186:H186"/>
    <mergeCell ref="B174:G174"/>
    <mergeCell ref="B175:G175"/>
    <mergeCell ref="B178:G178"/>
    <mergeCell ref="B179:G179"/>
    <mergeCell ref="B180:G180"/>
    <mergeCell ref="A182:J182"/>
    <mergeCell ref="B120:F120"/>
    <mergeCell ref="B121:F121"/>
    <mergeCell ref="B124:F124"/>
    <mergeCell ref="I124:J124"/>
    <mergeCell ref="A103:J103"/>
    <mergeCell ref="A106:J106"/>
    <mergeCell ref="B112:F112"/>
    <mergeCell ref="I112:J112"/>
    <mergeCell ref="A118:J118"/>
    <mergeCell ref="I123:J123"/>
    <mergeCell ref="A161:J161"/>
    <mergeCell ref="A162:J162"/>
    <mergeCell ref="B167:G167"/>
    <mergeCell ref="B168:G168"/>
    <mergeCell ref="A170:J170"/>
    <mergeCell ref="A171:J171"/>
    <mergeCell ref="B165:G165"/>
    <mergeCell ref="B166:G166"/>
    <mergeCell ref="B173:G173"/>
    <mergeCell ref="B164:G164"/>
    <mergeCell ref="B176:G176"/>
    <mergeCell ref="B177:G177"/>
    <mergeCell ref="A126:J126"/>
    <mergeCell ref="A129:J129"/>
    <mergeCell ref="B154:F154"/>
    <mergeCell ref="B155:F155"/>
    <mergeCell ref="B156:F156"/>
    <mergeCell ref="A158:J158"/>
    <mergeCell ref="B187:H187"/>
    <mergeCell ref="B188:H188"/>
    <mergeCell ref="B189:H189"/>
    <mergeCell ref="B200:H200"/>
    <mergeCell ref="B190:H190"/>
    <mergeCell ref="B199:G199"/>
    <mergeCell ref="B201:G201"/>
    <mergeCell ref="A192:J192"/>
    <mergeCell ref="A193:J193"/>
    <mergeCell ref="B195:G195"/>
    <mergeCell ref="B196:G196"/>
    <mergeCell ref="B197:G197"/>
    <mergeCell ref="B198:G19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ыявм</cp:lastModifiedBy>
  <cp:lastPrinted>2017-05-11T12:20:51Z</cp:lastPrinted>
  <dcterms:created xsi:type="dcterms:W3CDTF">1996-10-08T23:32:33Z</dcterms:created>
  <dcterms:modified xsi:type="dcterms:W3CDTF">2017-11-07T08:24:17Z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